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ilia\Documents\oficina\formulacion planes 2021\planes para consulta ciudadana\"/>
    </mc:Choice>
  </mc:AlternateContent>
  <xr:revisionPtr revIDLastSave="0" documentId="8_{8DD24D18-54E7-4E8A-86BD-8C439405CE1C}" xr6:coauthVersionLast="45" xr6:coauthVersionMax="45" xr10:uidLastSave="{00000000-0000-0000-0000-000000000000}"/>
  <bookViews>
    <workbookView xWindow="-110" yWindow="-110" windowWidth="19420" windowHeight="10420" xr2:uid="{028FCB0E-5267-40D3-BD32-263114A686AD}"/>
  </bookViews>
  <sheets>
    <sheet name="Matriz Riesgos Corrupción" sheetId="1" r:id="rId1"/>
    <sheet name="Descripción del Control " sheetId="4" r:id="rId2"/>
    <sheet name="Riesgo Corrupción" sheetId="2" r:id="rId3"/>
    <sheet name="Listados" sheetId="3"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1_SE">#REF!</definedName>
    <definedName name="_xlnm._FilterDatabase" localSheetId="0" hidden="1">'Matriz Riesgos Corrupción'!$A$27:$CB$384</definedName>
    <definedName name="A">#REF!</definedName>
    <definedName name="AA">#REF!</definedName>
    <definedName name="aaaa">#REF!</definedName>
    <definedName name="accion">#REF!</definedName>
    <definedName name="AGENTE">#REF!</definedName>
    <definedName name="_xlnm.Print_Area" localSheetId="0">'Matriz Riesgos Corrupción'!$A$25:$BN$34</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Corrupción'!$25:$27</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Corrupción'!$B$27:$BN$27</definedName>
    <definedName name="Z_795C8354_6623_430F_B16F_866AD45BC174_.wvu.PrintArea" localSheetId="0" hidden="1">'Matriz Riesgos Corrupción'!$A$25:$BN$34</definedName>
    <definedName name="Z_795C8354_6623_430F_B16F_866AD45BC174_.wvu.PrintTitles" localSheetId="0" hidden="1">'Matriz Riesgos Corrupción'!$25:$27</definedName>
    <definedName name="Z_82BC0C9B_70E2_44EC_8408_64CC9B36E280_.wvu.FilterData" localSheetId="0" hidden="1">'Matriz Riesgos Corrupción'!$B$27:$BN$27</definedName>
    <definedName name="Z_82BC0C9B_70E2_44EC_8408_64CC9B36E280_.wvu.PrintArea" localSheetId="0" hidden="1">'Matriz Riesgos Corrupción'!$A$25:$BN$34</definedName>
    <definedName name="Z_82BC0C9B_70E2_44EC_8408_64CC9B36E280_.wvu.PrintTitles" localSheetId="0" hidden="1">'Matriz Riesgos Corrupción'!$25:$27</definedName>
    <definedName name="Z_F8FDF2EC_A9AD_41AC_8138_AA3657B53E6D_.wvu.FilterData" localSheetId="0" hidden="1">'Matriz Riesgos Corrupción'!$B$27:$BN$27</definedName>
    <definedName name="Z_F8FDF2EC_A9AD_41AC_8138_AA3657B53E6D_.wvu.PrintArea" localSheetId="0" hidden="1">'Matriz Riesgos Corrupción'!$A$25:$BN$34</definedName>
    <definedName name="Z_F8FDF2EC_A9AD_41AC_8138_AA3657B53E6D_.wvu.PrintTitles" localSheetId="0" hidden="1">'Matriz Riesgos Corrupción'!$25:$27</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18" i="1" l="1"/>
  <c r="AJ40" i="1"/>
  <c r="D106" i="1" l="1"/>
  <c r="D34" i="1"/>
  <c r="D76" i="1"/>
  <c r="AJ58" i="1"/>
  <c r="AJ52" i="1"/>
  <c r="AZ137" i="1"/>
  <c r="AX137" i="1"/>
  <c r="AV137" i="1"/>
  <c r="AT137" i="1"/>
  <c r="AR137" i="1"/>
  <c r="AP137" i="1"/>
  <c r="AN137" i="1"/>
  <c r="AZ136" i="1"/>
  <c r="AX136" i="1"/>
  <c r="AV136" i="1"/>
  <c r="AT136" i="1"/>
  <c r="AR136" i="1"/>
  <c r="AP136" i="1"/>
  <c r="AN136" i="1"/>
  <c r="AR135" i="1"/>
  <c r="AP135" i="1"/>
  <c r="AN135" i="1"/>
  <c r="BD134" i="1"/>
  <c r="AZ134" i="1"/>
  <c r="AX134" i="1"/>
  <c r="AV134" i="1"/>
  <c r="AT134" i="1"/>
  <c r="AR134" i="1"/>
  <c r="AP134" i="1"/>
  <c r="AN134" i="1"/>
  <c r="BA134" i="1" s="1"/>
  <c r="BB134" i="1" s="1"/>
  <c r="BE134" i="1" s="1"/>
  <c r="AN138" i="1"/>
  <c r="AP138" i="1"/>
  <c r="AR138" i="1"/>
  <c r="AT138" i="1"/>
  <c r="AV138" i="1"/>
  <c r="AX138" i="1"/>
  <c r="AZ138" i="1"/>
  <c r="AZ133" i="1"/>
  <c r="AX133" i="1"/>
  <c r="AV133" i="1"/>
  <c r="AT133" i="1"/>
  <c r="AR133" i="1"/>
  <c r="AP133" i="1"/>
  <c r="AN133" i="1"/>
  <c r="AZ132" i="1"/>
  <c r="AX132" i="1"/>
  <c r="AV132" i="1"/>
  <c r="AT132" i="1"/>
  <c r="AR132" i="1"/>
  <c r="AP132" i="1"/>
  <c r="AN132" i="1"/>
  <c r="AZ131" i="1"/>
  <c r="AX131" i="1"/>
  <c r="AV131" i="1"/>
  <c r="AT131" i="1"/>
  <c r="AR131" i="1"/>
  <c r="AP131" i="1"/>
  <c r="AN131" i="1"/>
  <c r="BD130" i="1"/>
  <c r="AZ130" i="1"/>
  <c r="AX130" i="1"/>
  <c r="AV130" i="1"/>
  <c r="AT130" i="1"/>
  <c r="AR130" i="1"/>
  <c r="AP130" i="1"/>
  <c r="AN130" i="1"/>
  <c r="BA130" i="1" s="1"/>
  <c r="BB130" i="1" s="1"/>
  <c r="BE130" i="1" s="1"/>
  <c r="BF130" i="1" s="1"/>
  <c r="AJ139" i="1"/>
  <c r="AN139" i="1"/>
  <c r="BA139" i="1" s="1"/>
  <c r="BB139" i="1" s="1"/>
  <c r="BE139" i="1" s="1"/>
  <c r="BF139" i="1" s="1"/>
  <c r="AP139" i="1"/>
  <c r="AR139" i="1"/>
  <c r="AT139" i="1"/>
  <c r="AV139" i="1"/>
  <c r="AX139" i="1"/>
  <c r="AZ139" i="1"/>
  <c r="BD139" i="1"/>
  <c r="BH139" i="1"/>
  <c r="BI139" i="1"/>
  <c r="AJ140" i="1"/>
  <c r="AN140" i="1"/>
  <c r="AP140" i="1"/>
  <c r="AR140" i="1"/>
  <c r="AT140" i="1"/>
  <c r="AV140" i="1"/>
  <c r="AX140" i="1"/>
  <c r="AZ140" i="1"/>
  <c r="BA140" i="1" s="1"/>
  <c r="BB140" i="1" s="1"/>
  <c r="BE140" i="1" s="1"/>
  <c r="BF140" i="1" s="1"/>
  <c r="BD140" i="1"/>
  <c r="AN141" i="1"/>
  <c r="AP141" i="1"/>
  <c r="AR141" i="1"/>
  <c r="AT141" i="1"/>
  <c r="AV141" i="1"/>
  <c r="AX141" i="1"/>
  <c r="AZ141" i="1"/>
  <c r="BA141" i="1" s="1"/>
  <c r="BB141" i="1" s="1"/>
  <c r="BE141" i="1" s="1"/>
  <c r="BF141" i="1" s="1"/>
  <c r="BD141" i="1"/>
  <c r="AN142" i="1"/>
  <c r="AP142" i="1"/>
  <c r="AR142" i="1"/>
  <c r="AT142" i="1"/>
  <c r="BA142" i="1" s="1"/>
  <c r="BB142" i="1" s="1"/>
  <c r="BE142" i="1" s="1"/>
  <c r="BF142" i="1" s="1"/>
  <c r="AV142" i="1"/>
  <c r="AX142" i="1"/>
  <c r="AZ142" i="1"/>
  <c r="BD142" i="1"/>
  <c r="AN143" i="1"/>
  <c r="AP143" i="1"/>
  <c r="AR143" i="1"/>
  <c r="AT143" i="1"/>
  <c r="BA143" i="1" s="1"/>
  <c r="BB143" i="1" s="1"/>
  <c r="BE143" i="1" s="1"/>
  <c r="BF143" i="1" s="1"/>
  <c r="AV143" i="1"/>
  <c r="AX143" i="1"/>
  <c r="AZ143" i="1"/>
  <c r="BD143" i="1"/>
  <c r="AN144" i="1"/>
  <c r="AP144" i="1"/>
  <c r="AR144" i="1"/>
  <c r="AT144" i="1"/>
  <c r="AV144" i="1"/>
  <c r="AX144" i="1"/>
  <c r="AZ144" i="1"/>
  <c r="BA144" i="1" s="1"/>
  <c r="BB144" i="1" s="1"/>
  <c r="BE144" i="1" s="1"/>
  <c r="BF144" i="1" s="1"/>
  <c r="BD144" i="1"/>
  <c r="BH130" i="1"/>
  <c r="BI130" i="1" s="1"/>
  <c r="AJ94" i="1"/>
  <c r="AJ100" i="1"/>
  <c r="AJ34" i="1"/>
  <c r="AV145" i="1"/>
  <c r="AV124" i="1"/>
  <c r="AV118" i="1"/>
  <c r="AV112" i="1"/>
  <c r="AV107" i="1"/>
  <c r="AV106" i="1"/>
  <c r="AV103" i="1"/>
  <c r="AV102" i="1"/>
  <c r="AV101" i="1"/>
  <c r="AV100" i="1"/>
  <c r="AV94" i="1"/>
  <c r="AV88" i="1"/>
  <c r="AV82" i="1"/>
  <c r="AV78" i="1"/>
  <c r="AV77" i="1"/>
  <c r="AV76" i="1"/>
  <c r="AV71" i="1"/>
  <c r="AV70" i="1"/>
  <c r="AV64" i="1"/>
  <c r="AV58" i="1"/>
  <c r="AV52" i="1"/>
  <c r="AV46" i="1"/>
  <c r="AV41" i="1"/>
  <c r="AV40" i="1"/>
  <c r="AV35" i="1"/>
  <c r="AV34" i="1"/>
  <c r="AP145" i="1"/>
  <c r="AN145" i="1"/>
  <c r="AP124" i="1"/>
  <c r="AN124" i="1"/>
  <c r="AP118" i="1"/>
  <c r="AN118" i="1"/>
  <c r="AP112" i="1"/>
  <c r="AN112" i="1"/>
  <c r="AP107" i="1"/>
  <c r="AN107" i="1"/>
  <c r="AP106" i="1"/>
  <c r="AN106" i="1"/>
  <c r="AP103" i="1"/>
  <c r="AN103" i="1"/>
  <c r="AP102" i="1"/>
  <c r="AN102" i="1"/>
  <c r="AP101" i="1"/>
  <c r="AN101" i="1"/>
  <c r="AP100" i="1"/>
  <c r="AN100" i="1"/>
  <c r="AP94" i="1"/>
  <c r="AN94" i="1"/>
  <c r="AP88" i="1"/>
  <c r="AN88" i="1"/>
  <c r="AP82" i="1"/>
  <c r="AN82" i="1"/>
  <c r="AP78" i="1"/>
  <c r="AN78" i="1"/>
  <c r="AP77" i="1"/>
  <c r="AN77" i="1"/>
  <c r="AP76" i="1"/>
  <c r="AN76" i="1"/>
  <c r="AP71" i="1"/>
  <c r="AN71" i="1"/>
  <c r="AP70" i="1"/>
  <c r="AN70" i="1"/>
  <c r="AP64" i="1"/>
  <c r="AN64" i="1"/>
  <c r="AP58" i="1"/>
  <c r="AN58" i="1"/>
  <c r="AP52" i="1"/>
  <c r="AN52" i="1"/>
  <c r="AP46" i="1"/>
  <c r="AN46" i="1"/>
  <c r="AP41" i="1"/>
  <c r="AN41" i="1"/>
  <c r="AP40" i="1"/>
  <c r="AN40" i="1"/>
  <c r="AP35" i="1"/>
  <c r="AN35" i="1"/>
  <c r="AP34" i="1"/>
  <c r="AN34" i="1"/>
  <c r="AJ41" i="1"/>
  <c r="AJ46" i="1"/>
  <c r="AJ64" i="1"/>
  <c r="AJ71" i="1"/>
  <c r="AJ70" i="1"/>
  <c r="AJ78" i="1"/>
  <c r="AJ77" i="1"/>
  <c r="AJ76" i="1"/>
  <c r="AJ82" i="1"/>
  <c r="AJ88" i="1"/>
  <c r="AJ101" i="1"/>
  <c r="AJ102" i="1"/>
  <c r="AJ103" i="1"/>
  <c r="AJ107" i="1"/>
  <c r="AJ106" i="1"/>
  <c r="AJ112" i="1"/>
  <c r="AJ124" i="1"/>
  <c r="AJ145" i="1"/>
  <c r="AJ35" i="1"/>
  <c r="AJ28" i="1"/>
  <c r="D145" i="1"/>
  <c r="D139" i="1"/>
  <c r="D130" i="1"/>
  <c r="D118" i="1"/>
  <c r="D112" i="1"/>
  <c r="D100" i="1"/>
  <c r="D94" i="1"/>
  <c r="D124" i="1"/>
  <c r="D88" i="1"/>
  <c r="D82" i="1"/>
  <c r="D70" i="1"/>
  <c r="D64" i="1"/>
  <c r="D58" i="1"/>
  <c r="D52" i="1"/>
  <c r="D46" i="1"/>
  <c r="D28" i="1"/>
  <c r="AX28" i="1"/>
  <c r="BD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45" i="1"/>
  <c r="AT146" i="1"/>
  <c r="AT147" i="1"/>
  <c r="AT148" i="1"/>
  <c r="AT149" i="1"/>
  <c r="AT150" i="1"/>
  <c r="AN29" i="1"/>
  <c r="AP29" i="1"/>
  <c r="AR29" i="1"/>
  <c r="AV29" i="1"/>
  <c r="AX29" i="1"/>
  <c r="AZ29" i="1"/>
  <c r="AN30" i="1"/>
  <c r="AP30" i="1"/>
  <c r="AR30" i="1"/>
  <c r="AV30" i="1"/>
  <c r="AX30" i="1"/>
  <c r="AZ30" i="1"/>
  <c r="AN31" i="1"/>
  <c r="AP31" i="1"/>
  <c r="AR31" i="1"/>
  <c r="AV31" i="1"/>
  <c r="AX31" i="1"/>
  <c r="AZ31" i="1"/>
  <c r="AN32" i="1"/>
  <c r="AP32" i="1"/>
  <c r="AR32" i="1"/>
  <c r="AV32" i="1"/>
  <c r="AX32" i="1"/>
  <c r="AZ32" i="1"/>
  <c r="AN33" i="1"/>
  <c r="AP33" i="1"/>
  <c r="AR33" i="1"/>
  <c r="AV33" i="1"/>
  <c r="AX33" i="1"/>
  <c r="AZ33" i="1"/>
  <c r="AR34" i="1"/>
  <c r="AX34" i="1"/>
  <c r="AZ34" i="1"/>
  <c r="AR35" i="1"/>
  <c r="AX35" i="1"/>
  <c r="AZ35" i="1"/>
  <c r="AN36" i="1"/>
  <c r="AP36" i="1"/>
  <c r="AR36" i="1"/>
  <c r="AV36" i="1"/>
  <c r="AX36" i="1"/>
  <c r="AZ36" i="1"/>
  <c r="AN37" i="1"/>
  <c r="AP37" i="1"/>
  <c r="AR37" i="1"/>
  <c r="AV37" i="1"/>
  <c r="AX37" i="1"/>
  <c r="AZ37" i="1"/>
  <c r="AN38" i="1"/>
  <c r="AP38" i="1"/>
  <c r="AR38" i="1"/>
  <c r="AV38" i="1"/>
  <c r="AX38" i="1"/>
  <c r="AZ38" i="1"/>
  <c r="AN39" i="1"/>
  <c r="AP39" i="1"/>
  <c r="AR39" i="1"/>
  <c r="AV39" i="1"/>
  <c r="AX39" i="1"/>
  <c r="AZ39" i="1"/>
  <c r="AR40" i="1"/>
  <c r="AX40" i="1"/>
  <c r="AZ40" i="1"/>
  <c r="AR41" i="1"/>
  <c r="AX41" i="1"/>
  <c r="AZ41" i="1"/>
  <c r="AN42" i="1"/>
  <c r="AP42" i="1"/>
  <c r="AR42" i="1"/>
  <c r="AV42" i="1"/>
  <c r="AX42" i="1"/>
  <c r="AZ42" i="1"/>
  <c r="AN43" i="1"/>
  <c r="AP43" i="1"/>
  <c r="AR43" i="1"/>
  <c r="AV43" i="1"/>
  <c r="AX43" i="1"/>
  <c r="AZ43" i="1"/>
  <c r="AN44" i="1"/>
  <c r="AP44" i="1"/>
  <c r="AR44" i="1"/>
  <c r="AV44" i="1"/>
  <c r="AX44" i="1"/>
  <c r="AZ44" i="1"/>
  <c r="AN45" i="1"/>
  <c r="AP45" i="1"/>
  <c r="AR45" i="1"/>
  <c r="AV45" i="1"/>
  <c r="AX45" i="1"/>
  <c r="AZ45" i="1"/>
  <c r="AR46" i="1"/>
  <c r="AX46" i="1"/>
  <c r="AZ46" i="1"/>
  <c r="AN47" i="1"/>
  <c r="AP47" i="1"/>
  <c r="AR47" i="1"/>
  <c r="AV47" i="1"/>
  <c r="AX47" i="1"/>
  <c r="AZ47" i="1"/>
  <c r="AN48" i="1"/>
  <c r="AP48" i="1"/>
  <c r="AR48" i="1"/>
  <c r="AV48" i="1"/>
  <c r="AX48" i="1"/>
  <c r="AZ48" i="1"/>
  <c r="AN49" i="1"/>
  <c r="AP49" i="1"/>
  <c r="AR49" i="1"/>
  <c r="AV49" i="1"/>
  <c r="AX49" i="1"/>
  <c r="AZ49" i="1"/>
  <c r="AN50" i="1"/>
  <c r="AP50" i="1"/>
  <c r="AR50" i="1"/>
  <c r="AV50" i="1"/>
  <c r="AX50" i="1"/>
  <c r="AZ50" i="1"/>
  <c r="AN51" i="1"/>
  <c r="AP51" i="1"/>
  <c r="AR51" i="1"/>
  <c r="AV51" i="1"/>
  <c r="AX51" i="1"/>
  <c r="AZ51" i="1"/>
  <c r="AR52" i="1"/>
  <c r="AX52" i="1"/>
  <c r="AZ52" i="1"/>
  <c r="AN53" i="1"/>
  <c r="AP53" i="1"/>
  <c r="AR53" i="1"/>
  <c r="AV53" i="1"/>
  <c r="AX53" i="1"/>
  <c r="AZ53" i="1"/>
  <c r="AN54" i="1"/>
  <c r="AP54" i="1"/>
  <c r="AR54" i="1"/>
  <c r="AV54" i="1"/>
  <c r="AX54" i="1"/>
  <c r="AZ54" i="1"/>
  <c r="AN55" i="1"/>
  <c r="AP55" i="1"/>
  <c r="AR55" i="1"/>
  <c r="AV55" i="1"/>
  <c r="AX55" i="1"/>
  <c r="AZ55" i="1"/>
  <c r="AN56" i="1"/>
  <c r="AP56" i="1"/>
  <c r="AR56" i="1"/>
  <c r="AV56" i="1"/>
  <c r="AX56" i="1"/>
  <c r="AZ56" i="1"/>
  <c r="AN57" i="1"/>
  <c r="AP57" i="1"/>
  <c r="AR57" i="1"/>
  <c r="AV57" i="1"/>
  <c r="AX57" i="1"/>
  <c r="AZ57" i="1"/>
  <c r="AR58" i="1"/>
  <c r="AX58" i="1"/>
  <c r="AZ58" i="1"/>
  <c r="AN59" i="1"/>
  <c r="AP59" i="1"/>
  <c r="AR59" i="1"/>
  <c r="AV59" i="1"/>
  <c r="AX59" i="1"/>
  <c r="AZ59" i="1"/>
  <c r="AN60" i="1"/>
  <c r="AP60" i="1"/>
  <c r="AR60" i="1"/>
  <c r="AV60" i="1"/>
  <c r="AX60" i="1"/>
  <c r="AZ60" i="1"/>
  <c r="AN61" i="1"/>
  <c r="AP61" i="1"/>
  <c r="AR61" i="1"/>
  <c r="AV61" i="1"/>
  <c r="AX61" i="1"/>
  <c r="AZ61" i="1"/>
  <c r="AN62" i="1"/>
  <c r="AP62" i="1"/>
  <c r="AR62" i="1"/>
  <c r="AV62" i="1"/>
  <c r="AX62" i="1"/>
  <c r="AZ62" i="1"/>
  <c r="AN63" i="1"/>
  <c r="AP63" i="1"/>
  <c r="AR63" i="1"/>
  <c r="AV63" i="1"/>
  <c r="AX63" i="1"/>
  <c r="AZ63" i="1"/>
  <c r="AR64" i="1"/>
  <c r="AX64" i="1"/>
  <c r="AZ64" i="1"/>
  <c r="AN65" i="1"/>
  <c r="AP65" i="1"/>
  <c r="AR65" i="1"/>
  <c r="AV65" i="1"/>
  <c r="AX65" i="1"/>
  <c r="AZ65" i="1"/>
  <c r="AN66" i="1"/>
  <c r="AP66" i="1"/>
  <c r="AR66" i="1"/>
  <c r="AV66" i="1"/>
  <c r="AX66" i="1"/>
  <c r="AZ66" i="1"/>
  <c r="AN67" i="1"/>
  <c r="AP67" i="1"/>
  <c r="AR67" i="1"/>
  <c r="AV67" i="1"/>
  <c r="AX67" i="1"/>
  <c r="AZ67" i="1"/>
  <c r="AN68" i="1"/>
  <c r="AP68" i="1"/>
  <c r="AR68" i="1"/>
  <c r="AV68" i="1"/>
  <c r="AX68" i="1"/>
  <c r="AZ68" i="1"/>
  <c r="AN69" i="1"/>
  <c r="AP69" i="1"/>
  <c r="AR69" i="1"/>
  <c r="AV69" i="1"/>
  <c r="AX69" i="1"/>
  <c r="AZ69" i="1"/>
  <c r="AR70" i="1"/>
  <c r="AX70" i="1"/>
  <c r="AZ70" i="1"/>
  <c r="AR71" i="1"/>
  <c r="AX71" i="1"/>
  <c r="AZ71" i="1"/>
  <c r="AN72" i="1"/>
  <c r="AP72" i="1"/>
  <c r="AR72" i="1"/>
  <c r="AV72" i="1"/>
  <c r="AX72" i="1"/>
  <c r="AZ72" i="1"/>
  <c r="AN73" i="1"/>
  <c r="AP73" i="1"/>
  <c r="AR73" i="1"/>
  <c r="AV73" i="1"/>
  <c r="AX73" i="1"/>
  <c r="AZ73" i="1"/>
  <c r="AN74" i="1"/>
  <c r="AP74" i="1"/>
  <c r="AR74" i="1"/>
  <c r="AV74" i="1"/>
  <c r="AX74" i="1"/>
  <c r="AZ74" i="1"/>
  <c r="AN75" i="1"/>
  <c r="AP75" i="1"/>
  <c r="AR75" i="1"/>
  <c r="AV75" i="1"/>
  <c r="AX75" i="1"/>
  <c r="AZ75" i="1"/>
  <c r="AR76" i="1"/>
  <c r="AX76" i="1"/>
  <c r="AZ76" i="1"/>
  <c r="AR77" i="1"/>
  <c r="AX77" i="1"/>
  <c r="AZ77" i="1"/>
  <c r="AR78" i="1"/>
  <c r="AX78" i="1"/>
  <c r="AZ78" i="1"/>
  <c r="AN79" i="1"/>
  <c r="AP79" i="1"/>
  <c r="AR79" i="1"/>
  <c r="AV79" i="1"/>
  <c r="AX79" i="1"/>
  <c r="AZ79" i="1"/>
  <c r="AN80" i="1"/>
  <c r="AP80" i="1"/>
  <c r="AR80" i="1"/>
  <c r="AV80" i="1"/>
  <c r="AX80" i="1"/>
  <c r="AZ80" i="1"/>
  <c r="AN81" i="1"/>
  <c r="AP81" i="1"/>
  <c r="AR81" i="1"/>
  <c r="AV81" i="1"/>
  <c r="AX81" i="1"/>
  <c r="AZ81" i="1"/>
  <c r="AR82" i="1"/>
  <c r="AX82" i="1"/>
  <c r="AZ82" i="1"/>
  <c r="AN83" i="1"/>
  <c r="AP83" i="1"/>
  <c r="AR83" i="1"/>
  <c r="AV83" i="1"/>
  <c r="AX83" i="1"/>
  <c r="AZ83" i="1"/>
  <c r="AN84" i="1"/>
  <c r="AP84" i="1"/>
  <c r="AR84" i="1"/>
  <c r="AV84" i="1"/>
  <c r="AX84" i="1"/>
  <c r="AZ84" i="1"/>
  <c r="AN85" i="1"/>
  <c r="AP85" i="1"/>
  <c r="AR85" i="1"/>
  <c r="AV85" i="1"/>
  <c r="AX85" i="1"/>
  <c r="AZ85" i="1"/>
  <c r="AN86" i="1"/>
  <c r="AP86" i="1"/>
  <c r="AR86" i="1"/>
  <c r="AV86" i="1"/>
  <c r="AX86" i="1"/>
  <c r="AZ86" i="1"/>
  <c r="AN87" i="1"/>
  <c r="AP87" i="1"/>
  <c r="AR87" i="1"/>
  <c r="AV87" i="1"/>
  <c r="AX87" i="1"/>
  <c r="AZ87" i="1"/>
  <c r="AR88" i="1"/>
  <c r="AX88" i="1"/>
  <c r="AZ88" i="1"/>
  <c r="AN89" i="1"/>
  <c r="AP89" i="1"/>
  <c r="AR89" i="1"/>
  <c r="AV89" i="1"/>
  <c r="AX89" i="1"/>
  <c r="AZ89" i="1"/>
  <c r="AN90" i="1"/>
  <c r="AP90" i="1"/>
  <c r="AR90" i="1"/>
  <c r="AV90" i="1"/>
  <c r="AX90" i="1"/>
  <c r="AZ90" i="1"/>
  <c r="AN91" i="1"/>
  <c r="AP91" i="1"/>
  <c r="AR91" i="1"/>
  <c r="AV91" i="1"/>
  <c r="AX91" i="1"/>
  <c r="AZ91" i="1"/>
  <c r="AN92" i="1"/>
  <c r="AP92" i="1"/>
  <c r="AR92" i="1"/>
  <c r="AV92" i="1"/>
  <c r="AX92" i="1"/>
  <c r="AZ92" i="1"/>
  <c r="AN93" i="1"/>
  <c r="AP93" i="1"/>
  <c r="AR93" i="1"/>
  <c r="AV93" i="1"/>
  <c r="AX93" i="1"/>
  <c r="AZ93" i="1"/>
  <c r="AR94" i="1"/>
  <c r="AX94" i="1"/>
  <c r="AZ94" i="1"/>
  <c r="AN95" i="1"/>
  <c r="AP95" i="1"/>
  <c r="AR95" i="1"/>
  <c r="AV95" i="1"/>
  <c r="AX95" i="1"/>
  <c r="AZ95" i="1"/>
  <c r="AN96" i="1"/>
  <c r="AP96" i="1"/>
  <c r="AR96" i="1"/>
  <c r="AV96" i="1"/>
  <c r="AX96" i="1"/>
  <c r="AZ96" i="1"/>
  <c r="AN97" i="1"/>
  <c r="AP97" i="1"/>
  <c r="AR97" i="1"/>
  <c r="AV97" i="1"/>
  <c r="AX97" i="1"/>
  <c r="AZ97" i="1"/>
  <c r="AN98" i="1"/>
  <c r="AP98" i="1"/>
  <c r="AR98" i="1"/>
  <c r="AV98" i="1"/>
  <c r="AX98" i="1"/>
  <c r="AZ98" i="1"/>
  <c r="AN99" i="1"/>
  <c r="AP99" i="1"/>
  <c r="AR99" i="1"/>
  <c r="AV99" i="1"/>
  <c r="AX99" i="1"/>
  <c r="AZ99" i="1"/>
  <c r="AR100" i="1"/>
  <c r="AX100" i="1"/>
  <c r="AZ100" i="1"/>
  <c r="AR101" i="1"/>
  <c r="AX101" i="1"/>
  <c r="AZ101" i="1"/>
  <c r="AR102" i="1"/>
  <c r="AX102" i="1"/>
  <c r="AZ102" i="1"/>
  <c r="AR103" i="1"/>
  <c r="AX103" i="1"/>
  <c r="AZ103" i="1"/>
  <c r="AN104" i="1"/>
  <c r="AP104" i="1"/>
  <c r="AR104" i="1"/>
  <c r="AV104" i="1"/>
  <c r="AX104" i="1"/>
  <c r="AZ104" i="1"/>
  <c r="AN105" i="1"/>
  <c r="AP105" i="1"/>
  <c r="AR105" i="1"/>
  <c r="AV105" i="1"/>
  <c r="AX105" i="1"/>
  <c r="AZ105" i="1"/>
  <c r="AR106" i="1"/>
  <c r="AX106" i="1"/>
  <c r="AZ106" i="1"/>
  <c r="AR107" i="1"/>
  <c r="AX107" i="1"/>
  <c r="AZ107" i="1"/>
  <c r="AN108" i="1"/>
  <c r="AP108" i="1"/>
  <c r="AR108" i="1"/>
  <c r="AV108" i="1"/>
  <c r="AX108" i="1"/>
  <c r="AZ108" i="1"/>
  <c r="AN109" i="1"/>
  <c r="AP109" i="1"/>
  <c r="AR109" i="1"/>
  <c r="AV109" i="1"/>
  <c r="AX109" i="1"/>
  <c r="AZ109" i="1"/>
  <c r="AN110" i="1"/>
  <c r="AP110" i="1"/>
  <c r="AR110" i="1"/>
  <c r="AV110" i="1"/>
  <c r="AX110" i="1"/>
  <c r="AZ110" i="1"/>
  <c r="AN111" i="1"/>
  <c r="AP111" i="1"/>
  <c r="AR111" i="1"/>
  <c r="AV111" i="1"/>
  <c r="AX111" i="1"/>
  <c r="AZ111" i="1"/>
  <c r="AR112" i="1"/>
  <c r="AX112" i="1"/>
  <c r="AZ112" i="1"/>
  <c r="AN113" i="1"/>
  <c r="AP113" i="1"/>
  <c r="AR113" i="1"/>
  <c r="AV113" i="1"/>
  <c r="AX113" i="1"/>
  <c r="AZ113" i="1"/>
  <c r="AN114" i="1"/>
  <c r="AP114" i="1"/>
  <c r="AR114" i="1"/>
  <c r="AV114" i="1"/>
  <c r="AX114" i="1"/>
  <c r="AZ114" i="1"/>
  <c r="AN115" i="1"/>
  <c r="AP115" i="1"/>
  <c r="AR115" i="1"/>
  <c r="AV115" i="1"/>
  <c r="AX115" i="1"/>
  <c r="AZ115" i="1"/>
  <c r="AN116" i="1"/>
  <c r="AP116" i="1"/>
  <c r="AR116" i="1"/>
  <c r="AV116" i="1"/>
  <c r="AX116" i="1"/>
  <c r="AZ116" i="1"/>
  <c r="AN117" i="1"/>
  <c r="AP117" i="1"/>
  <c r="AR117" i="1"/>
  <c r="AV117" i="1"/>
  <c r="AX117" i="1"/>
  <c r="AZ117" i="1"/>
  <c r="AR118" i="1"/>
  <c r="AX118" i="1"/>
  <c r="AZ118" i="1"/>
  <c r="AN119" i="1"/>
  <c r="AP119" i="1"/>
  <c r="AR119" i="1"/>
  <c r="AV119" i="1"/>
  <c r="AX119" i="1"/>
  <c r="AZ119" i="1"/>
  <c r="AN120" i="1"/>
  <c r="AP120" i="1"/>
  <c r="AR120" i="1"/>
  <c r="AV120" i="1"/>
  <c r="AX120" i="1"/>
  <c r="AZ120" i="1"/>
  <c r="AN121" i="1"/>
  <c r="AP121" i="1"/>
  <c r="AR121" i="1"/>
  <c r="AV121" i="1"/>
  <c r="AX121" i="1"/>
  <c r="AZ121" i="1"/>
  <c r="AN122" i="1"/>
  <c r="AP122" i="1"/>
  <c r="AR122" i="1"/>
  <c r="AV122" i="1"/>
  <c r="AX122" i="1"/>
  <c r="AZ122" i="1"/>
  <c r="AN123" i="1"/>
  <c r="AP123" i="1"/>
  <c r="AR123" i="1"/>
  <c r="AV123" i="1"/>
  <c r="AX123" i="1"/>
  <c r="AZ123" i="1"/>
  <c r="AR124" i="1"/>
  <c r="AX124" i="1"/>
  <c r="AZ124" i="1"/>
  <c r="AN125" i="1"/>
  <c r="AP125" i="1"/>
  <c r="AR125" i="1"/>
  <c r="AV125" i="1"/>
  <c r="AX125" i="1"/>
  <c r="AZ125" i="1"/>
  <c r="AN126" i="1"/>
  <c r="AP126" i="1"/>
  <c r="AR126" i="1"/>
  <c r="AV126" i="1"/>
  <c r="AX126" i="1"/>
  <c r="AZ126" i="1"/>
  <c r="AN127" i="1"/>
  <c r="AP127" i="1"/>
  <c r="AR127" i="1"/>
  <c r="AV127" i="1"/>
  <c r="AX127" i="1"/>
  <c r="AZ127" i="1"/>
  <c r="AN128" i="1"/>
  <c r="AP128" i="1"/>
  <c r="AR128" i="1"/>
  <c r="AV128" i="1"/>
  <c r="AX128" i="1"/>
  <c r="AZ128" i="1"/>
  <c r="AN129" i="1"/>
  <c r="AP129" i="1"/>
  <c r="AR129" i="1"/>
  <c r="AV129" i="1"/>
  <c r="AX129" i="1"/>
  <c r="AZ129" i="1"/>
  <c r="AR145" i="1"/>
  <c r="AX145" i="1"/>
  <c r="AZ145" i="1"/>
  <c r="AN146" i="1"/>
  <c r="AP146" i="1"/>
  <c r="AR146" i="1"/>
  <c r="AV146" i="1"/>
  <c r="AX146" i="1"/>
  <c r="AZ146" i="1"/>
  <c r="AN147" i="1"/>
  <c r="AP147" i="1"/>
  <c r="AR147" i="1"/>
  <c r="AV147" i="1"/>
  <c r="AX147" i="1"/>
  <c r="AZ147" i="1"/>
  <c r="AN148" i="1"/>
  <c r="AP148" i="1"/>
  <c r="AR148" i="1"/>
  <c r="AV148" i="1"/>
  <c r="AX148" i="1"/>
  <c r="AZ148" i="1"/>
  <c r="AN149" i="1"/>
  <c r="AP149" i="1"/>
  <c r="AR149" i="1"/>
  <c r="AV149" i="1"/>
  <c r="AX149" i="1"/>
  <c r="AZ149" i="1"/>
  <c r="AN150" i="1"/>
  <c r="AP150" i="1"/>
  <c r="AR150" i="1"/>
  <c r="AV150" i="1"/>
  <c r="AX150" i="1"/>
  <c r="AZ150" i="1"/>
  <c r="AN28" i="1"/>
  <c r="AP28" i="1"/>
  <c r="AR28" i="1"/>
  <c r="AT28" i="1"/>
  <c r="AV28" i="1"/>
  <c r="AZ28" i="1"/>
  <c r="U11" i="3"/>
  <c r="U10" i="3"/>
  <c r="U9" i="3"/>
  <c r="U8" i="3"/>
  <c r="U7" i="3"/>
  <c r="U6" i="3"/>
  <c r="U5" i="3"/>
  <c r="U4" i="3"/>
  <c r="U3" i="3"/>
  <c r="AD28" i="1"/>
  <c r="AG28" i="1" s="1"/>
  <c r="AF34" i="1"/>
  <c r="AG35" i="1"/>
  <c r="AG36" i="1"/>
  <c r="AG37" i="1"/>
  <c r="AG38" i="1"/>
  <c r="AG39" i="1"/>
  <c r="AF40" i="1"/>
  <c r="AG41" i="1"/>
  <c r="AG42" i="1"/>
  <c r="AG43" i="1"/>
  <c r="AG44" i="1"/>
  <c r="AG45" i="1"/>
  <c r="BD150" i="1"/>
  <c r="AG150" i="1"/>
  <c r="BD149" i="1"/>
  <c r="AG149" i="1"/>
  <c r="BD148" i="1"/>
  <c r="AG148" i="1"/>
  <c r="BD147" i="1"/>
  <c r="AG147" i="1"/>
  <c r="BD146" i="1"/>
  <c r="AG146" i="1"/>
  <c r="BD145" i="1"/>
  <c r="AF145" i="1"/>
  <c r="AD145" i="1"/>
  <c r="AG145" i="1" s="1"/>
  <c r="AG144" i="1"/>
  <c r="AG143" i="1"/>
  <c r="AG142" i="1"/>
  <c r="AG141" i="1"/>
  <c r="AG140" i="1"/>
  <c r="AF139" i="1"/>
  <c r="BJ139" i="1" s="1"/>
  <c r="BK139" i="1" s="1"/>
  <c r="AD139" i="1"/>
  <c r="AG139" i="1" s="1"/>
  <c r="AI139" i="1" s="1"/>
  <c r="AG138" i="1"/>
  <c r="AG134" i="1"/>
  <c r="AG133" i="1"/>
  <c r="AG132" i="1"/>
  <c r="AG131" i="1"/>
  <c r="AF130" i="1"/>
  <c r="BJ130" i="1" s="1"/>
  <c r="BK130" i="1" s="1"/>
  <c r="AD130" i="1"/>
  <c r="AG130" i="1" s="1"/>
  <c r="BD129" i="1"/>
  <c r="AG129" i="1"/>
  <c r="BD128" i="1"/>
  <c r="AG128" i="1"/>
  <c r="BD127" i="1"/>
  <c r="AG127" i="1"/>
  <c r="BD126" i="1"/>
  <c r="AG126" i="1"/>
  <c r="BD125" i="1"/>
  <c r="AG125" i="1"/>
  <c r="BD124" i="1"/>
  <c r="AF124" i="1"/>
  <c r="AD124" i="1"/>
  <c r="AG124" i="1"/>
  <c r="BD123" i="1"/>
  <c r="AG123" i="1"/>
  <c r="BD122" i="1"/>
  <c r="AG122" i="1"/>
  <c r="BD121" i="1"/>
  <c r="AG121" i="1"/>
  <c r="BD120" i="1"/>
  <c r="AG120" i="1"/>
  <c r="BD119" i="1"/>
  <c r="AG119" i="1"/>
  <c r="BD118" i="1"/>
  <c r="AF118" i="1"/>
  <c r="AD118" i="1"/>
  <c r="AG118" i="1" s="1"/>
  <c r="BD117" i="1"/>
  <c r="AG117" i="1"/>
  <c r="BD116" i="1"/>
  <c r="AG116" i="1"/>
  <c r="BD115" i="1"/>
  <c r="AG115" i="1"/>
  <c r="BD114" i="1"/>
  <c r="AG114" i="1"/>
  <c r="BD113" i="1"/>
  <c r="AG113" i="1"/>
  <c r="BD112" i="1"/>
  <c r="AF112" i="1"/>
  <c r="BJ112" i="1" s="1"/>
  <c r="BK112" i="1" s="1"/>
  <c r="AD112" i="1"/>
  <c r="AG112" i="1"/>
  <c r="BL112" i="1" s="1"/>
  <c r="BD111" i="1"/>
  <c r="AG111" i="1"/>
  <c r="BD110" i="1"/>
  <c r="AG110" i="1"/>
  <c r="BD109" i="1"/>
  <c r="AG109" i="1"/>
  <c r="BD108" i="1"/>
  <c r="AG108" i="1"/>
  <c r="BD107" i="1"/>
  <c r="AG107" i="1"/>
  <c r="BD106" i="1"/>
  <c r="AF106" i="1"/>
  <c r="AD106" i="1"/>
  <c r="AG106" i="1" s="1"/>
  <c r="BD105" i="1"/>
  <c r="AG105" i="1"/>
  <c r="BD104" i="1"/>
  <c r="AG104" i="1"/>
  <c r="BD103" i="1"/>
  <c r="AG103" i="1"/>
  <c r="BD102" i="1"/>
  <c r="AG102" i="1"/>
  <c r="BD101" i="1"/>
  <c r="AG101" i="1"/>
  <c r="BD100" i="1"/>
  <c r="AF100" i="1"/>
  <c r="AD100" i="1"/>
  <c r="AG100" i="1"/>
  <c r="AI100" i="1" s="1"/>
  <c r="BD99" i="1"/>
  <c r="AG99" i="1"/>
  <c r="BD98" i="1"/>
  <c r="AG98" i="1"/>
  <c r="BD97" i="1"/>
  <c r="AG97" i="1"/>
  <c r="BD96" i="1"/>
  <c r="AG96" i="1"/>
  <c r="BD95" i="1"/>
  <c r="AG95" i="1"/>
  <c r="BD94" i="1"/>
  <c r="AF94" i="1"/>
  <c r="AD94" i="1"/>
  <c r="AG94" i="1" s="1"/>
  <c r="BD93" i="1"/>
  <c r="AG93" i="1"/>
  <c r="BD92" i="1"/>
  <c r="AG92" i="1"/>
  <c r="BD91" i="1"/>
  <c r="AG91" i="1"/>
  <c r="BD90" i="1"/>
  <c r="AG90" i="1"/>
  <c r="BD89" i="1"/>
  <c r="AG89" i="1"/>
  <c r="BD88" i="1"/>
  <c r="AF88" i="1"/>
  <c r="AD88" i="1"/>
  <c r="AG88" i="1"/>
  <c r="BD87" i="1"/>
  <c r="AG87" i="1"/>
  <c r="BD86" i="1"/>
  <c r="AG86" i="1"/>
  <c r="BD85" i="1"/>
  <c r="AG85" i="1"/>
  <c r="BD84" i="1"/>
  <c r="AG84" i="1"/>
  <c r="BD83" i="1"/>
  <c r="AG83" i="1"/>
  <c r="BD82" i="1"/>
  <c r="AF82" i="1"/>
  <c r="AD82" i="1"/>
  <c r="AG82" i="1"/>
  <c r="AI82" i="1" s="1"/>
  <c r="BD81" i="1"/>
  <c r="AG81" i="1"/>
  <c r="BD80" i="1"/>
  <c r="AG80" i="1"/>
  <c r="BD79" i="1"/>
  <c r="AG79" i="1"/>
  <c r="BD78" i="1"/>
  <c r="AG78" i="1"/>
  <c r="BD77" i="1"/>
  <c r="BE77" i="1" s="1"/>
  <c r="BF77" i="1" s="1"/>
  <c r="AG77" i="1"/>
  <c r="BD76" i="1"/>
  <c r="BE76" i="1" s="1"/>
  <c r="BF76" i="1" s="1"/>
  <c r="AF76" i="1"/>
  <c r="AD76" i="1"/>
  <c r="AG76" i="1"/>
  <c r="AI76" i="1" s="1"/>
  <c r="AG75" i="1"/>
  <c r="AG74" i="1"/>
  <c r="AG73" i="1"/>
  <c r="AG72" i="1"/>
  <c r="BD71" i="1"/>
  <c r="AG71" i="1"/>
  <c r="BD70" i="1"/>
  <c r="AF70" i="1"/>
  <c r="AD70" i="1"/>
  <c r="AG70" i="1"/>
  <c r="BL70" i="1" s="1"/>
  <c r="AG69" i="1"/>
  <c r="AG68" i="1"/>
  <c r="AG67" i="1"/>
  <c r="AG66" i="1"/>
  <c r="AG65" i="1"/>
  <c r="BD64" i="1"/>
  <c r="AF64" i="1"/>
  <c r="AD64" i="1"/>
  <c r="AG64" i="1" s="1"/>
  <c r="AI64" i="1"/>
  <c r="AG63" i="1"/>
  <c r="AG62" i="1"/>
  <c r="AG61" i="1"/>
  <c r="AG60" i="1"/>
  <c r="AG59" i="1"/>
  <c r="BD58" i="1"/>
  <c r="BE58" i="1" s="1"/>
  <c r="BF58" i="1" s="1"/>
  <c r="BG58" i="1" s="1"/>
  <c r="BH58" i="1" s="1"/>
  <c r="BI58" i="1" s="1"/>
  <c r="AF58" i="1"/>
  <c r="AD58" i="1"/>
  <c r="AG58" i="1" s="1"/>
  <c r="AG57" i="1"/>
  <c r="AG56" i="1"/>
  <c r="AG55" i="1"/>
  <c r="AG54" i="1"/>
  <c r="AG53" i="1"/>
  <c r="BD52" i="1"/>
  <c r="AF52" i="1"/>
  <c r="AD52" i="1"/>
  <c r="AG52" i="1"/>
  <c r="AI52" i="1" s="1"/>
  <c r="AG51" i="1"/>
  <c r="AG50" i="1"/>
  <c r="AG49" i="1"/>
  <c r="AG48" i="1"/>
  <c r="AG47" i="1"/>
  <c r="BD46" i="1"/>
  <c r="AF46" i="1"/>
  <c r="AD46" i="1"/>
  <c r="AG46" i="1" s="1"/>
  <c r="BL46" i="1" s="1"/>
  <c r="BD41" i="1"/>
  <c r="BD40" i="1"/>
  <c r="BE40" i="1" s="1"/>
  <c r="BF40" i="1" s="1"/>
  <c r="AD40" i="1"/>
  <c r="AG40" i="1" s="1"/>
  <c r="BD35" i="1"/>
  <c r="BD34" i="1"/>
  <c r="AD34" i="1"/>
  <c r="AG34" i="1"/>
  <c r="BL34" i="1" s="1"/>
  <c r="AG33" i="1"/>
  <c r="AG32" i="1"/>
  <c r="AG31" i="1"/>
  <c r="AG30" i="1"/>
  <c r="AG29" i="1"/>
  <c r="AF28" i="1"/>
  <c r="BJ28" i="1" s="1"/>
  <c r="BK28" i="1" s="1"/>
  <c r="BL139" i="1"/>
  <c r="AI124" i="1"/>
  <c r="AI70" i="1"/>
  <c r="AI112" i="1"/>
  <c r="BL52" i="1"/>
  <c r="BA28" i="1"/>
  <c r="BB28" i="1"/>
  <c r="BE28" i="1" s="1"/>
  <c r="BF28" i="1" s="1"/>
  <c r="BG28" i="1" s="1"/>
  <c r="BA80" i="1"/>
  <c r="BB80" i="1" s="1"/>
  <c r="BE80" i="1" s="1"/>
  <c r="BF80" i="1"/>
  <c r="BA71" i="1"/>
  <c r="BB71" i="1"/>
  <c r="BE71" i="1" s="1"/>
  <c r="BF71" i="1" s="1"/>
  <c r="BA90" i="1"/>
  <c r="BB90" i="1" s="1"/>
  <c r="BE90" i="1" s="1"/>
  <c r="BF90" i="1" s="1"/>
  <c r="BA64" i="1"/>
  <c r="BB64" i="1"/>
  <c r="BE64" i="1" s="1"/>
  <c r="BF64" i="1" s="1"/>
  <c r="BG64" i="1" s="1"/>
  <c r="BH64" i="1" s="1"/>
  <c r="BI64" i="1" s="1"/>
  <c r="BJ64" i="1" s="1"/>
  <c r="BK64" i="1" s="1"/>
  <c r="BM64" i="1" s="1"/>
  <c r="BN64" i="1" s="1"/>
  <c r="BL76" i="1"/>
  <c r="BA124" i="1"/>
  <c r="BB124" i="1"/>
  <c r="BE124" i="1"/>
  <c r="BF124" i="1" s="1"/>
  <c r="BA96" i="1"/>
  <c r="BB96" i="1" s="1"/>
  <c r="BE96" i="1" s="1"/>
  <c r="BF96" i="1" s="1"/>
  <c r="BA103" i="1"/>
  <c r="BB103" i="1"/>
  <c r="BE103" i="1"/>
  <c r="BF103" i="1" s="1"/>
  <c r="BA148" i="1"/>
  <c r="BB148" i="1" s="1"/>
  <c r="BE148" i="1" s="1"/>
  <c r="BF148" i="1" s="1"/>
  <c r="BA119" i="1"/>
  <c r="BB119" i="1"/>
  <c r="BE119" i="1"/>
  <c r="BF119" i="1" s="1"/>
  <c r="BA87" i="1"/>
  <c r="BB87" i="1" s="1"/>
  <c r="BE87" i="1" s="1"/>
  <c r="BF87" i="1" s="1"/>
  <c r="BA94" i="1"/>
  <c r="BB94" i="1"/>
  <c r="BE94" i="1" s="1"/>
  <c r="BF94" i="1"/>
  <c r="BA76" i="1"/>
  <c r="BB76" i="1"/>
  <c r="BA89" i="1"/>
  <c r="BB89" i="1"/>
  <c r="BE89" i="1" s="1"/>
  <c r="BF89" i="1"/>
  <c r="BA46" i="1"/>
  <c r="BB46" i="1"/>
  <c r="BE46" i="1" s="1"/>
  <c r="BF46" i="1" s="1"/>
  <c r="AH130" i="1"/>
  <c r="BA77" i="1"/>
  <c r="BB77" i="1"/>
  <c r="BA88" i="1"/>
  <c r="BB88" i="1"/>
  <c r="BE88" i="1" s="1"/>
  <c r="BF88" i="1" s="1"/>
  <c r="BA58" i="1"/>
  <c r="BB58" i="1"/>
  <c r="BA52" i="1"/>
  <c r="BB52" i="1"/>
  <c r="BA40" i="1"/>
  <c r="BB40" i="1"/>
  <c r="BA78" i="1"/>
  <c r="BB78" i="1"/>
  <c r="BE78" i="1" s="1"/>
  <c r="BF78" i="1"/>
  <c r="BG76" i="1" s="1"/>
  <c r="BH76" i="1" s="1"/>
  <c r="BI76" i="1" s="1"/>
  <c r="BJ76" i="1" s="1"/>
  <c r="BK76" i="1" s="1"/>
  <c r="BM76" i="1" s="1"/>
  <c r="BN76" i="1" s="1"/>
  <c r="BA34" i="1"/>
  <c r="BB34" i="1"/>
  <c r="BE34" i="1"/>
  <c r="BF34" i="1" s="1"/>
  <c r="AH94" i="1"/>
  <c r="BA99" i="1"/>
  <c r="BB99" i="1"/>
  <c r="BE99" i="1" s="1"/>
  <c r="BF99" i="1" s="1"/>
  <c r="BA98" i="1"/>
  <c r="BB98" i="1" s="1"/>
  <c r="BE98" i="1" s="1"/>
  <c r="BF98" i="1"/>
  <c r="BA116" i="1"/>
  <c r="BB116" i="1"/>
  <c r="BE116" i="1" s="1"/>
  <c r="BF116" i="1" s="1"/>
  <c r="BA122" i="1"/>
  <c r="BB122" i="1" s="1"/>
  <c r="BE122" i="1" s="1"/>
  <c r="BF122" i="1" s="1"/>
  <c r="BA126" i="1"/>
  <c r="BB126" i="1"/>
  <c r="BE126" i="1" s="1"/>
  <c r="BF126" i="1" s="1"/>
  <c r="BA81" i="1"/>
  <c r="BB81" i="1" s="1"/>
  <c r="BE81" i="1" s="1"/>
  <c r="BF81" i="1"/>
  <c r="BA91" i="1"/>
  <c r="BB91" i="1"/>
  <c r="BE91" i="1" s="1"/>
  <c r="BF91" i="1" s="1"/>
  <c r="BA102" i="1"/>
  <c r="BB102" i="1" s="1"/>
  <c r="BE102" i="1" s="1"/>
  <c r="BF102" i="1" s="1"/>
  <c r="BA106" i="1"/>
  <c r="BB106" i="1"/>
  <c r="BA112" i="1"/>
  <c r="BB112" i="1" s="1"/>
  <c r="BE112" i="1" s="1"/>
  <c r="BF112" i="1"/>
  <c r="BA109" i="1"/>
  <c r="BB109" i="1"/>
  <c r="BE109" i="1" s="1"/>
  <c r="BF109" i="1" s="1"/>
  <c r="BA117" i="1"/>
  <c r="BB117" i="1" s="1"/>
  <c r="BE117" i="1" s="1"/>
  <c r="BF117" i="1" s="1"/>
  <c r="BA84" i="1"/>
  <c r="BB84" i="1"/>
  <c r="BE84" i="1" s="1"/>
  <c r="BF84" i="1" s="1"/>
  <c r="BA101" i="1"/>
  <c r="BB101" i="1" s="1"/>
  <c r="BE101" i="1" s="1"/>
  <c r="BF101" i="1"/>
  <c r="BA95" i="1"/>
  <c r="BB95" i="1"/>
  <c r="BE95" i="1" s="1"/>
  <c r="BF95" i="1" s="1"/>
  <c r="BA35" i="1"/>
  <c r="BB35" i="1" s="1"/>
  <c r="BE35" i="1" s="1"/>
  <c r="BF35" i="1" s="1"/>
  <c r="BA41" i="1"/>
  <c r="BB41" i="1"/>
  <c r="BE41" i="1" s="1"/>
  <c r="BF41" i="1" s="1"/>
  <c r="BA70" i="1"/>
  <c r="BB70" i="1" s="1"/>
  <c r="BE70" i="1" s="1"/>
  <c r="BF70" i="1"/>
  <c r="BG70" i="1" s="1"/>
  <c r="BH70" i="1" s="1"/>
  <c r="BI70" i="1" s="1"/>
  <c r="BJ70" i="1" s="1"/>
  <c r="BK70" i="1" s="1"/>
  <c r="BM70" i="1" s="1"/>
  <c r="BN70" i="1" s="1"/>
  <c r="BA104" i="1"/>
  <c r="BB104" i="1"/>
  <c r="BE104" i="1" s="1"/>
  <c r="BF104" i="1" s="1"/>
  <c r="BA110" i="1"/>
  <c r="BB110" i="1" s="1"/>
  <c r="BE110" i="1" s="1"/>
  <c r="BF110" i="1" s="1"/>
  <c r="BA115" i="1"/>
  <c r="BB115" i="1"/>
  <c r="BE115" i="1" s="1"/>
  <c r="BF115" i="1" s="1"/>
  <c r="BA123" i="1"/>
  <c r="BB123" i="1" s="1"/>
  <c r="BE123" i="1" s="1"/>
  <c r="BF123" i="1"/>
  <c r="BA146" i="1"/>
  <c r="BB146" i="1"/>
  <c r="BE146" i="1" s="1"/>
  <c r="BF146" i="1" s="1"/>
  <c r="BA149" i="1"/>
  <c r="BB149" i="1" s="1"/>
  <c r="BE149" i="1" s="1"/>
  <c r="BF149" i="1" s="1"/>
  <c r="BA118" i="1"/>
  <c r="BB118" i="1"/>
  <c r="BE118" i="1" s="1"/>
  <c r="BF118" i="1" s="1"/>
  <c r="BA125" i="1"/>
  <c r="BB125" i="1" s="1"/>
  <c r="BE125" i="1" s="1"/>
  <c r="BF125" i="1"/>
  <c r="BA129" i="1"/>
  <c r="BB129" i="1"/>
  <c r="BE129" i="1" s="1"/>
  <c r="BF129" i="1" s="1"/>
  <c r="BA82" i="1"/>
  <c r="BB82" i="1" s="1"/>
  <c r="BE82" i="1" s="1"/>
  <c r="BF82" i="1" s="1"/>
  <c r="BA83" i="1"/>
  <c r="BB83" i="1" s="1"/>
  <c r="BE83" i="1" s="1"/>
  <c r="BF83" i="1" s="1"/>
  <c r="BA97" i="1"/>
  <c r="BB97" i="1" s="1"/>
  <c r="BE97" i="1" s="1"/>
  <c r="BF97" i="1"/>
  <c r="BA105" i="1"/>
  <c r="BB105" i="1"/>
  <c r="BE105" i="1" s="1"/>
  <c r="BF105" i="1" s="1"/>
  <c r="BA108" i="1"/>
  <c r="BB108" i="1" s="1"/>
  <c r="BE108" i="1" s="1"/>
  <c r="BF108" i="1" s="1"/>
  <c r="BA111" i="1"/>
  <c r="BB111" i="1" s="1"/>
  <c r="BE111" i="1" s="1"/>
  <c r="BF111" i="1" s="1"/>
  <c r="BA145" i="1"/>
  <c r="BB145" i="1" s="1"/>
  <c r="BE145" i="1" s="1"/>
  <c r="BF145" i="1"/>
  <c r="BA147" i="1"/>
  <c r="BB147" i="1"/>
  <c r="BE147" i="1" s="1"/>
  <c r="BF147" i="1" s="1"/>
  <c r="BA150" i="1"/>
  <c r="BB150" i="1" s="1"/>
  <c r="BE150" i="1" s="1"/>
  <c r="BF150" i="1" s="1"/>
  <c r="AH64" i="1"/>
  <c r="BL64" i="1"/>
  <c r="BL106" i="1"/>
  <c r="AH70" i="1"/>
  <c r="BA85" i="1"/>
  <c r="BB85" i="1" s="1"/>
  <c r="BE85" i="1" s="1"/>
  <c r="BF85" i="1" s="1"/>
  <c r="AH112" i="1"/>
  <c r="AH34" i="1"/>
  <c r="AH52" i="1"/>
  <c r="BA92" i="1"/>
  <c r="BB92" i="1"/>
  <c r="BE92" i="1"/>
  <c r="BF92" i="1" s="1"/>
  <c r="BA107" i="1"/>
  <c r="BB107" i="1"/>
  <c r="BE107" i="1"/>
  <c r="BF107" i="1"/>
  <c r="BA114" i="1"/>
  <c r="BB114" i="1"/>
  <c r="BE114" i="1"/>
  <c r="BF114" i="1" s="1"/>
  <c r="BA121" i="1"/>
  <c r="BB121" i="1"/>
  <c r="BE121" i="1" s="1"/>
  <c r="BF121" i="1" s="1"/>
  <c r="BA128" i="1"/>
  <c r="BB128" i="1"/>
  <c r="BE128" i="1" s="1"/>
  <c r="BF128" i="1" s="1"/>
  <c r="AH76" i="1"/>
  <c r="BL82" i="1"/>
  <c r="AH100" i="1"/>
  <c r="BA79" i="1"/>
  <c r="BB79" i="1" s="1"/>
  <c r="BE79" i="1" s="1"/>
  <c r="BF79" i="1" s="1"/>
  <c r="BA86" i="1"/>
  <c r="BB86" i="1"/>
  <c r="BE86" i="1"/>
  <c r="BF86" i="1" s="1"/>
  <c r="BA100" i="1"/>
  <c r="BB100" i="1"/>
  <c r="BE100" i="1" s="1"/>
  <c r="BF100" i="1" s="1"/>
  <c r="BA93" i="1"/>
  <c r="BB93" i="1"/>
  <c r="BE93" i="1" s="1"/>
  <c r="BF93" i="1"/>
  <c r="BA113" i="1"/>
  <c r="BB113" i="1"/>
  <c r="BE113" i="1"/>
  <c r="BF113" i="1" s="1"/>
  <c r="BA120" i="1"/>
  <c r="BB120" i="1"/>
  <c r="BE120" i="1" s="1"/>
  <c r="BF120" i="1"/>
  <c r="BA127" i="1"/>
  <c r="BB127" i="1"/>
  <c r="BE127" i="1" s="1"/>
  <c r="BF127" i="1" s="1"/>
  <c r="BH88" i="1"/>
  <c r="BI88" i="1"/>
  <c r="BH124" i="1"/>
  <c r="BI124" i="1"/>
  <c r="BJ124" i="1" s="1"/>
  <c r="BK124" i="1" s="1"/>
  <c r="BH82" i="1"/>
  <c r="BI82" i="1"/>
  <c r="BH118" i="1"/>
  <c r="BI118" i="1" s="1"/>
  <c r="BJ118" i="1"/>
  <c r="BK118" i="1"/>
  <c r="BG46" i="1"/>
  <c r="BH46" i="1"/>
  <c r="BI46" i="1" s="1"/>
  <c r="BH145" i="1"/>
  <c r="BI145" i="1" s="1"/>
  <c r="BH94" i="1"/>
  <c r="BI94" i="1"/>
  <c r="BJ94" i="1" s="1"/>
  <c r="BK94" i="1" s="1"/>
  <c r="BH112" i="1"/>
  <c r="BI112" i="1"/>
  <c r="BH106" i="1"/>
  <c r="BI106" i="1"/>
  <c r="BJ106" i="1"/>
  <c r="BK106" i="1" s="1"/>
  <c r="BM106" i="1" s="1"/>
  <c r="BN106" i="1" s="1"/>
  <c r="BG40" i="1"/>
  <c r="BH40" i="1" s="1"/>
  <c r="BI40" i="1" s="1"/>
  <c r="BJ40" i="1" s="1"/>
  <c r="BK40" i="1" s="1"/>
  <c r="BH28" i="1"/>
  <c r="BI28" i="1"/>
  <c r="BH100" i="1"/>
  <c r="BI100" i="1"/>
  <c r="BJ100" i="1"/>
  <c r="BK100" i="1" s="1"/>
  <c r="BJ88" i="1" l="1"/>
  <c r="BK88" i="1" s="1"/>
  <c r="BM88" i="1" s="1"/>
  <c r="BN88" i="1" s="1"/>
  <c r="BJ46" i="1"/>
  <c r="BK46" i="1" s="1"/>
  <c r="BG34" i="1"/>
  <c r="BH34" i="1" s="1"/>
  <c r="BI34" i="1" s="1"/>
  <c r="BJ34" i="1" s="1"/>
  <c r="BK34" i="1" s="1"/>
  <c r="BM34" i="1" s="1"/>
  <c r="BN34" i="1" s="1"/>
  <c r="AH88" i="1"/>
  <c r="AI88" i="1"/>
  <c r="BL88" i="1"/>
  <c r="BE52" i="1"/>
  <c r="BF52" i="1" s="1"/>
  <c r="BG52" i="1" s="1"/>
  <c r="BH52" i="1" s="1"/>
  <c r="BI52" i="1" s="1"/>
  <c r="BJ52" i="1" s="1"/>
  <c r="BK52" i="1" s="1"/>
  <c r="BM52" i="1" s="1"/>
  <c r="BN52" i="1" s="1"/>
  <c r="AH58" i="1"/>
  <c r="AI58" i="1"/>
  <c r="BL58" i="1"/>
  <c r="AI106" i="1"/>
  <c r="AH106" i="1"/>
  <c r="BL124" i="1"/>
  <c r="BM124" i="1" s="1"/>
  <c r="BN124" i="1" s="1"/>
  <c r="AH124" i="1"/>
  <c r="BJ58" i="1"/>
  <c r="BK58" i="1" s="1"/>
  <c r="BJ82" i="1"/>
  <c r="BK82" i="1" s="1"/>
  <c r="BM82" i="1" s="1"/>
  <c r="BN82" i="1" s="1"/>
  <c r="BL118" i="1"/>
  <c r="BM118" i="1" s="1"/>
  <c r="BN118" i="1" s="1"/>
  <c r="AH118" i="1"/>
  <c r="AI118" i="1"/>
  <c r="BE106" i="1"/>
  <c r="BF106" i="1" s="1"/>
  <c r="AI34" i="1"/>
  <c r="BL40" i="1"/>
  <c r="BM40" i="1" s="1"/>
  <c r="BN40" i="1" s="1"/>
  <c r="AI40" i="1"/>
  <c r="AH40" i="1"/>
  <c r="BL145" i="1"/>
  <c r="AI145" i="1"/>
  <c r="AH145" i="1"/>
  <c r="AH46" i="1"/>
  <c r="AI46" i="1"/>
  <c r="BM46" i="1"/>
  <c r="BN46" i="1" s="1"/>
  <c r="BL94" i="1"/>
  <c r="BM94" i="1" s="1"/>
  <c r="BN94" i="1" s="1"/>
  <c r="AI94" i="1"/>
  <c r="BJ145" i="1"/>
  <c r="BK145" i="1" s="1"/>
  <c r="BM145" i="1" s="1"/>
  <c r="BN145" i="1" s="1"/>
  <c r="AH28" i="1"/>
  <c r="BL28" i="1"/>
  <c r="BM28" i="1" s="1"/>
  <c r="BN28" i="1" s="1"/>
  <c r="AI28" i="1"/>
  <c r="AI130" i="1"/>
  <c r="BL130" i="1"/>
  <c r="BM130" i="1" s="1"/>
  <c r="BN130" i="1" s="1"/>
  <c r="BM139" i="1"/>
  <c r="BN139" i="1" s="1"/>
  <c r="AH82" i="1"/>
  <c r="BM112" i="1"/>
  <c r="BN112" i="1" s="1"/>
  <c r="BL100" i="1"/>
  <c r="BM100" i="1" s="1"/>
  <c r="BN100" i="1" s="1"/>
  <c r="BM58" i="1" l="1"/>
  <c r="BN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27" authorId="0" shapeId="0" xr:uid="{F69C719C-6518-4F4E-99F8-1540A4F4CFB6}">
      <text>
        <r>
          <rPr>
            <sz val="9"/>
            <color indexed="81"/>
            <rFont val="Tahoma"/>
            <family val="2"/>
          </rPr>
          <t xml:space="preserve">Para su correcta descripción remitirse a la Hoja </t>
        </r>
        <r>
          <rPr>
            <b/>
            <sz val="9"/>
            <color indexed="81"/>
            <rFont val="Tahoma"/>
            <family val="2"/>
          </rPr>
          <t>Riesgo Corrupción</t>
        </r>
      </text>
    </comment>
    <comment ref="AJ27" authorId="0" shapeId="0" xr:uid="{4CA32119-A596-451C-B36A-4C2CCB642E8D}">
      <text>
        <r>
          <rPr>
            <b/>
            <sz val="9"/>
            <color indexed="81"/>
            <rFont val="Tahoma"/>
            <family val="2"/>
          </rPr>
          <t xml:space="preserve">
</t>
        </r>
        <r>
          <rPr>
            <sz val="9"/>
            <color indexed="81"/>
            <rFont val="Tahoma"/>
            <family val="2"/>
          </rPr>
          <t>Para una CORRECTA descripción del Control, remitirse a la Hoja CONTROLES</t>
        </r>
      </text>
    </comment>
  </commentList>
</comments>
</file>

<file path=xl/sharedStrings.xml><?xml version="1.0" encoding="utf-8"?>
<sst xmlns="http://schemas.openxmlformats.org/spreadsheetml/2006/main" count="1488" uniqueCount="404">
  <si>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</si>
  <si>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</si>
  <si>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</si>
  <si>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</si>
  <si>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</si>
  <si>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</si>
  <si>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</si>
  <si>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</si>
  <si>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</si>
  <si>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</si>
  <si>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</si>
  <si>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</si>
  <si>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</si>
  <si>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</si>
  <si>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</si>
  <si>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</si>
  <si>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</si>
  <si>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</si>
  <si>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</si>
  <si>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</si>
  <si>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</si>
  <si>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</si>
  <si>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</si>
  <si>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</si>
  <si>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</si>
  <si>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</si>
  <si>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</si>
  <si>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</si>
  <si>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</si>
  <si>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</si>
  <si>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</si>
  <si>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</si>
  <si>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</si>
  <si>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</si>
  <si>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</si>
  <si>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</si>
  <si>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</si>
  <si>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</si>
  <si>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</si>
  <si>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</si>
  <si>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</si>
  <si>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</si>
  <si>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</si>
  <si>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</si>
  <si>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</si>
  <si>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</si>
  <si>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</si>
  <si>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</si>
  <si>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</si>
  <si>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</si>
  <si>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</si>
  <si>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</si>
  <si>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</si>
  <si>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</si>
  <si>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</si>
  <si>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</si>
  <si>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</si>
  <si>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</si>
  <si>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</si>
  <si>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</si>
  <si>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</si>
  <si>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</si>
  <si>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</si>
  <si>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</si>
  <si>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</si>
  <si>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</si>
  <si>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</si>
  <si>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</si>
  <si>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</si>
  <si>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</si>
  <si>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</si>
  <si>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</si>
  <si>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</si>
  <si>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</si>
  <si>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</si>
  <si>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</si>
  <si>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</si>
  <si>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</si>
  <si>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</si>
  <si>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</si>
  <si>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</si>
  <si>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</si>
  <si>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</si>
  <si>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</si>
  <si>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</si>
  <si>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R17</t>
  </si>
  <si>
    <t>R18</t>
  </si>
  <si>
    <t>R19</t>
  </si>
  <si>
    <t>R20</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</si>
  <si>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</si>
  <si>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</si>
  <si>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</si>
  <si>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</si>
  <si>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</si>
  <si>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</si>
  <si>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</si>
  <si>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</si>
  <si>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</si>
  <si>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</si>
  <si>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</si>
  <si>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</si>
  <si>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</si>
  <si>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</si>
  <si>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</si>
  <si>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</si>
  <si>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</si>
  <si>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</si>
  <si>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</si>
  <si>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</si>
  <si>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</si>
  <si>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</si>
  <si>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</si>
  <si>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</si>
  <si>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</si>
  <si>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</si>
  <si>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</si>
  <si>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</si>
  <si>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</si>
  <si>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</si>
  <si>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</si>
  <si>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</si>
  <si>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</si>
  <si>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</si>
  <si>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</si>
  <si>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</si>
  <si>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</si>
  <si>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</si>
  <si>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</si>
  <si>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</si>
  <si>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</si>
  <si>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</si>
  <si>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</si>
  <si>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</si>
  <si>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</si>
  <si>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</si>
  <si>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</si>
  <si>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</si>
  <si>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</si>
  <si>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</si>
  <si>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</si>
  <si>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</si>
  <si>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</si>
  <si>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</si>
  <si>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</si>
  <si>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</si>
  <si>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</si>
  <si>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</si>
  <si>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</si>
  <si>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</si>
  <si>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</si>
  <si>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</si>
  <si>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</si>
  <si>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</si>
  <si>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</si>
  <si>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</si>
  <si>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</si>
  <si>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</si>
  <si>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</si>
  <si>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</si>
  <si>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</si>
  <si>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</si>
  <si>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</si>
  <si>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</si>
  <si>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</si>
  <si>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</si>
  <si>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</si>
  <si>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</si>
  <si>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</si>
  <si>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</si>
  <si>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</si>
  <si>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</si>
  <si>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</si>
  <si>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</si>
  <si>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</si>
  <si>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</si>
  <si>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</si>
  <si>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</si>
  <si>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</si>
  <si>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</si>
  <si>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</si>
  <si>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</si>
  <si>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</si>
  <si>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</si>
  <si>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</si>
  <si>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</si>
  <si>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</si>
  <si>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</si>
  <si>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</si>
  <si>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</si>
  <si>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</si>
  <si>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</si>
  <si>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</si>
  <si>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</si>
  <si>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</si>
  <si>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</si>
  <si>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</si>
  <si>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</si>
  <si>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</si>
  <si>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</si>
  <si>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</si>
  <si>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</si>
  <si>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</si>
  <si>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</si>
  <si>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</si>
  <si>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</si>
  <si>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</si>
  <si>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Manipulación de información de reportes de seguimiento de avances de cumplimiento e indicadores institucionales en beneficio particular</t>
  </si>
  <si>
    <t>Incumplimiento a los lineamientos legales vigentes, para la elaboración y expedición de conceptos a las iniciativas normativas, que puedan llegar a beneficiar a un particular.</t>
  </si>
  <si>
    <t>Beneficiar un grupo de interés con una iniciativa ciudadana sin garantizar la igualdad, imparcialidad  y limitando la publicidad para la participación.</t>
  </si>
  <si>
    <t>Proferir decisiones disciplinarias contrarias a derecho en beneficio del sujeto procesal o de un interés particular.</t>
  </si>
  <si>
    <t>Vinculación a la planta de personal de la institución sin el cumplimiento de la normatividad establecida en materia de administración de personal con el objeto de favorecer un particular.</t>
  </si>
  <si>
    <t>Omitir en el trámite de cuentas con el debido cumplimiento de requisitos de manera intencional para beneficio propio o de un tercero.</t>
  </si>
  <si>
    <t>Riesgo No.</t>
  </si>
  <si>
    <t>Fraude en la liquidación de la nómina en beneficio de un tercero.</t>
  </si>
  <si>
    <t>Pérdida intencional de expedientes físicos y/o mutilación de documentos e información electrónica.</t>
  </si>
  <si>
    <t>Manipulación de los resultados de la evaluación independiente (Alterar a conveniencia propia o de terceros, los resultados de la evaluación independiente a cargo de la Oficina de Control Interno).</t>
  </si>
  <si>
    <t>Pérdida, manipulación o adulteración de la información en beneficio de un tercero.</t>
  </si>
  <si>
    <t>Sobrecosto en las actividades de los proyectos de inversión para el beneficio de un particular.</t>
  </si>
  <si>
    <t>Modificación de condiciones establecidas en los pliegos sin justificación para el beneficio de un particular.</t>
  </si>
  <si>
    <t>Direccionamiento de contratación y/o vinculación en favor de un tercero.</t>
  </si>
  <si>
    <t>Adquirir y/o comprar bienes muebles inmuebles o servicios sin el lleno de los requisitos legales y/o técnicos para beneficios propios o de particulares.</t>
  </si>
  <si>
    <t>Utilización inadecuada de bienes muebles o inmuebles de la SDG para beneficios propios o de particulares.</t>
  </si>
  <si>
    <t>Manipulación o adulteración de documentos públicos electrónicos durante la ruta documental en el aplicativo ORFEO, en beneficio propio o de particulares.</t>
  </si>
  <si>
    <t>Pérdida, manipulación o alteración intencional de la información y del expediente físico de los procesos contractuales, para beneficio propio o de particulares.</t>
  </si>
  <si>
    <t>8 (GPD-CCI)</t>
  </si>
  <si>
    <t>2 (CE-CGI)</t>
  </si>
  <si>
    <t>15 (GPD-TIC)</t>
  </si>
  <si>
    <t>x</t>
  </si>
  <si>
    <t>Gerencia del Talento Humano</t>
  </si>
  <si>
    <t>Gestión Corporativa Institucional</t>
  </si>
  <si>
    <t>Planeación Institucional</t>
  </si>
  <si>
    <t>Control Disciplinario</t>
  </si>
  <si>
    <t>Gestión Patrimonio Documental</t>
  </si>
  <si>
    <t>Evaluación Independiente</t>
  </si>
  <si>
    <t xml:space="preserve">Gerencia de TIC </t>
  </si>
  <si>
    <t>Inspeccion Vigilancía y Control</t>
  </si>
  <si>
    <t>Conductas delictivas de uno o más servidores públicos responsable de alguna de las funciones de liquidación de la nómina</t>
  </si>
  <si>
    <t>Desinterés en el cargue de documentos en el aplicativo diseñado por la entidad para este fin.</t>
  </si>
  <si>
    <t>Recursos tecnológicos insuficientes para el proceso de digitalización de los expedientes.</t>
  </si>
  <si>
    <t xml:space="preserve"> Alta rotación de personal profesional que afectan la responsabilidad frente a la manipulación documental del expediente.</t>
  </si>
  <si>
    <t>Falta de capacitación y creación de usuarios al personal profesional para el cargue de documentos en el aplicativo de la entidad creado para este fin.</t>
  </si>
  <si>
    <t xml:space="preserve"> No poseer la independencia requerida para el desarrollo de las actividades de la Oficina de Control Interno.</t>
  </si>
  <si>
    <t>Conflictos de intereses del equipo auditor.</t>
  </si>
  <si>
    <t>Falta de ética y objetividad por parte de los profesionales de la Oficina de Control Interno.</t>
  </si>
  <si>
    <t>Omisión de normativa legal y/o de procedimientos internos.</t>
  </si>
  <si>
    <t>No reportar posibles actos de corrupción e irregularidades que el auditor haya encontrado en el ejercicio de sus funciones.</t>
  </si>
  <si>
    <t xml:space="preserve"> Intereses de funcionarios y/o contratistas para favorecer a terceros.</t>
  </si>
  <si>
    <t xml:space="preserve"> Incumplimiento de los lineamientos dados por la política de seguridad de la información de la entidad.</t>
  </si>
  <si>
    <t>Falta de controles para la adecuada administración y conservación documental.</t>
  </si>
  <si>
    <t>Deficiencias en la programación financiera y física de las metas de los proyectos de inversión.</t>
  </si>
  <si>
    <t xml:space="preserve"> Utilización de estudios de mercado desactualizados.</t>
  </si>
  <si>
    <t xml:space="preserve"> Debilidad en los controles efectuados por el comité de contratación.</t>
  </si>
  <si>
    <t>No inclusión de las características técnicas correspondientes en los estudios previos y pliego de condiciones de los procesos de adquisición de bienes muebles inmuebles.</t>
  </si>
  <si>
    <t xml:space="preserve"> Debilidad de controles de seguridad en los diferentes aplicativos de gestión que generen documentación electrónica.</t>
  </si>
  <si>
    <t>Debilidad en los controles existentes para el seguimiento efectivo al cumplimiento de los lineamientos de gestión documental de la Entidad.</t>
  </si>
  <si>
    <t>Debilidad en la aplicación de los controles de verificación de requisitos previo al pago que pueda ser aprovechado por quién cause o realice el pago.</t>
  </si>
  <si>
    <t>Falta de rigurosidad en la aplicación de las normas en materia de administración de personal.</t>
  </si>
  <si>
    <t>Posible debilidad de los controles para verificación del cumplimiento de los requisitos que deben presentar para obtener el beneficio.</t>
  </si>
  <si>
    <t>No atender oportunamente los procedimientos definidos internamente para tal fin (publicado en la intranet - SIG) y los establecidos en la norma (Decreto Distrital 190 de 2010).</t>
  </si>
  <si>
    <t xml:space="preserve"> Incumplimiento o desconocimiento de las normas relacionadas con el acceso, publicación y divulgación de la información pública.</t>
  </si>
  <si>
    <t>Falta de la planeación articulada de las comunicaciones.</t>
  </si>
  <si>
    <t>Reportes de seguimiento de cumplimiento de las herramientas de gestión de la entidad carecen de un detalle suficiente para soportar las evidencias con base en las que se hacen.</t>
  </si>
  <si>
    <t xml:space="preserve">Reducción de los impactos de la gestión de la entidad. </t>
  </si>
  <si>
    <t xml:space="preserve"> Pérdida de credibilidad por parte de los ciudadanos.</t>
  </si>
  <si>
    <t xml:space="preserve">Disminución de los impactos de la gestión de la entidad. </t>
  </si>
  <si>
    <t>Pérdida de credibilidad por parte de los ciudadanos.</t>
  </si>
  <si>
    <t>Desconfianza de la ciudadanía frente a la institución.</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</si>
  <si>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</si>
  <si>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</si>
  <si>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Incumplimiento de los principios de la función administrativa de igualdad, imparcialidad y publicidad.</t>
  </si>
  <si>
    <t xml:space="preserve">Afectación al principio de transparencia.
</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</si>
  <si>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</si>
  <si>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</si>
  <si>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</si>
  <si>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</si>
  <si>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</si>
  <si>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</si>
  <si>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transparencia.</t>
  </si>
  <si>
    <t>Afectación en el desarrollo de los procesos contractuales.</t>
  </si>
  <si>
    <t xml:space="preserve"> Incumplimiento de los principios de imparcialidad, eficiencia y economía.</t>
  </si>
  <si>
    <t>Toma de decisiones sobre la base de información inexacta.</t>
  </si>
  <si>
    <t xml:space="preserve"> Incumplimiento de los principios de publicidad, responsabilidad y transparencia.</t>
  </si>
  <si>
    <t>Afectación del presupuesto de la entidad.</t>
  </si>
  <si>
    <t xml:space="preserve"> Incumplimiento de los principios de transparencia, economía y responsabilidad en la contratación estatal.</t>
  </si>
  <si>
    <t>Detrimento patrimonial.</t>
  </si>
  <si>
    <t xml:space="preserve">Insatisfacción de los usuarios que reciben los servicios. </t>
  </si>
  <si>
    <t xml:space="preserve"> Incumplimiento de los principios de selección objetiva, transparencia, igualdad, eficiencia.</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</si>
  <si>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</si>
  <si>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</si>
  <si>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</si>
  <si>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</si>
  <si>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Afectación del Sistema de Control Interno. </t>
  </si>
  <si>
    <t xml:space="preserve"> Impunidad que favorece a los corruptos.</t>
  </si>
  <si>
    <t xml:space="preserve"> Pérdida de recursos de la Entidad.</t>
  </si>
  <si>
    <t xml:space="preserve">Pérdida de imagen y credibilidad de la Entidad y de la OCI. </t>
  </si>
  <si>
    <t>Sanciones Legales (Fiscal, Disciplinaria).</t>
  </si>
  <si>
    <t>Vulneración al principio de prevalencia del interés general y de celeridad.</t>
  </si>
  <si>
    <t>Reconstrucción de los expedientes.</t>
  </si>
  <si>
    <t>Afectación en los tiempos de decisión y ejecución administrativa.</t>
  </si>
  <si>
    <t>Impunidad.</t>
  </si>
  <si>
    <t>Pérdida de gobernabilidad.</t>
  </si>
  <si>
    <t xml:space="preserve"> Investigaciones penales, fiscales y disciplinarias, que llevan a sanciones.</t>
  </si>
  <si>
    <t xml:space="preserve"> El profesional de la Oficina Asesora de Planeación recibe trimestralmente el reporte de plan de gestión por parte de los Líderes de Proceso/Alcaldías Locales, y verifica la coherencia metodológica del reporte, realizando el monitoreo de acuerdo con lo establecido en el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</si>
  <si>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t>
  </si>
  <si>
    <t>Descripción  del control 1</t>
  </si>
  <si>
    <t>Descripción  del control 2</t>
  </si>
  <si>
    <t>El equipo de Asuntos normativos de la Dirección de Relaciones Políticas realiza el seguimiento a los tiempos pertinentes de expedición de conceptos a las iniciativas normativas y radicación de la posición unificada de la Administración ante el Concejo de Bogotá D.C., antes de que se cite a primer debate en el Cabildo Distrital; se diligenciará la matriz de seguimiento de conceptos a fin de garantizar el concepto técnico, jurídico y presupuestal del proyecto de Acuerdo. En caso de que existan disparidad de conceptos, se realizaran mesas de trabajo con los sectores de la Administración llamados a conceptuar dicha iniciativa normativa.</t>
  </si>
  <si>
    <t>El profesional de la Dirección de Gestión de Talento Humano, cada vez que se va a realizar una vinculación de personal,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</si>
  <si>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t>
  </si>
  <si>
    <t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</si>
  <si>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</si>
  <si>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</si>
  <si>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</si>
  <si>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 xml:space="preserve"> El Referente documental del Archivo de Gestión o Central,  realiza la intervención documental en cada dependencia, generando un inventario a través del Formato Único de Inventario Documental”, código GDI-GPD-F001 en Excel, con los documentos esenciales (expedientes incluidos en la TRD) y los de apoyo correspondientes a cada vigencia, debidamente digitalizados, a través del cual podrá identificar fácilmente la documentación que sea objeto de consulta y/o préstamo, dando así aplicación al procedimiento  GDI-GPD-P010, cada vez que realice el préstamo de un expediente para consulta o préstamo. En caso de que al verificar que al momento de la devolución del expediente la integridad de este, no se encuentra completa y en el estado que fue prestado informará al funcionario correspondiente y/o a la instancia competente. Como evidencia GDI-GPD-F001, GDI-GPD-F018, GDI-GPD-F021 y comunicaciones oficiales.</t>
  </si>
  <si>
    <t>Descripción  del control 3</t>
  </si>
  <si>
    <t>Descripción  del control 4</t>
  </si>
  <si>
    <t>El funcionario asignado del CDI, cada vez que reciba una comunicación registra el documento a través del aplicativo ORFEO de la SDG, a fin de que la misma quede incorporada e identificada con un código de barras y un número consecutivo, para la posterior consulta y seguimiento tanto por la entidad como por los terceros interesados, dando cumplimiento a lo establecido en el GDI-GPD-IN002. En caso de no poder asignar consecutivo debido al no funcionamiento del ORFEO, se deberá diligenciar GDI-GPD-F009 Formato planilla para distribución de comunicaciones oficiales entre dependencias durante el plan de contingencia. Como evidencia está el respectivo número consecutivo del radicado y el código de barras.</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</si>
  <si>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</si>
  <si>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</si>
  <si>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</si>
  <si>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</si>
  <si>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</si>
  <si>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</si>
  <si>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</si>
  <si>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t>
  </si>
  <si>
    <t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t>
  </si>
  <si>
    <t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t>
  </si>
  <si>
    <t xml:space="preserve"> El referente de Gestión Documental o responsable de la administración de archivos de la dependencia, cada vez que evidencie la pérdida parcial o total de un folio, documento o expediente, realiza un informe por escrito (en el Formato informe pérdida parcial o total de documentos GDI-GPD-F023) junto con el productor responsable del documento, dicho informe será dirigido al profesional especializado 222-24 del Área de Gestión para el Desarrollo Local – Administrativa y Financiera en el nivel local y para el nivel central al Director Administrativo con copia al jefe de la dependencia responsable del documento, con el propósito de tener la información de los documentos extraviados de cada una de las dependencias y así realizar la reconstrucción o trámite correspondiente.</t>
  </si>
  <si>
    <t xml:space="preserve"> 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</si>
  <si>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</si>
  <si>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 xml:space="preserve">  El Profesional Especializado de nómina, cada vez que va a liquidar la nómina de la SDG da estricto cumplimiento a lo establecido en las instrucciones GCO-GTH-IN003 en el ítem LIQUIDACION DE NOMINA, y remite a la Subsecretaría de Gestión Institucional para revisión. En caso de que existan observaciones sobre los reportes consolidados para el ajuste de la liquidación de nómina la Subsecretaria envía a la Dirección de Talento Humano para los ajustes pertinentes. Como evidencia quedan los registros de las operaciones en el SIAP y las comunicaciones oficiales generadas. </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</si>
  <si>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</si>
  <si>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</si>
  <si>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</si>
  <si>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</si>
  <si>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</si>
  <si>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</si>
  <si>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</si>
  <si>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</si>
  <si>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</si>
  <si>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</si>
  <si>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</si>
  <si>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</si>
  <si>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</si>
  <si>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</si>
  <si>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</si>
  <si>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</si>
  <si>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</si>
  <si>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</si>
  <si>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</si>
  <si>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</si>
  <si>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</si>
  <si>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</si>
  <si>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</si>
  <si>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</si>
  <si>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</si>
  <si>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</si>
  <si>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</si>
  <si>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</si>
  <si>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</si>
  <si>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Evaluar el Sistema Institucional de Control Interno observando siempre un criterio de independencia frente a la operación y la autonomía de los actos de la administración, para contribuir de manera efectiva al mejoramiento continuo de los procesos de administración del riesgo, control y gestión de la Entidad.</t>
  </si>
  <si>
    <t>Ejercer la Inspección, la Vigilancia y el Control en el distrito capital, a través de acciones, actuaciones, operaciones y decisiones de las autoridades administrativas y policivas a cargo de la Secretaría Distrital de Gobierno, para garantizar la gobernabilidad y el ejercicio de derechos y libertades ciudadanas.</t>
  </si>
  <si>
    <t xml:space="preserve">Interna </t>
  </si>
  <si>
    <t xml:space="preserve"> Debilidad en los mecanismos de protección y salvaguarda de documentos físicos e información y/o injerencia de terceros.
</t>
  </si>
  <si>
    <t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t>
  </si>
  <si>
    <t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t>
  </si>
  <si>
    <t>Relaciones Estratégicas</t>
  </si>
  <si>
    <t>Convivencia y Diálogo Social</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</si>
  <si>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</si>
  <si>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El (la) jefe de la oficina de control Interno y/o el profesional que designe,  cada vez que ingresa al área un auditor nuevo, se socializan los documentos: Estatuto de Auditoría Interna EIN-IN-001 y el Código de ética del auditor interno  EIN-IN-002 y solicita la suscripción del formato Compromiso ético del Auditor interno.  En caso de desviación de control, se solicita de forma inmediata la suscripción del formato del Compromiso ético. Como evidencia de la ejecución del control quedan los soportes de la capacitación y el compromiso debidamente firmado que es archivado en las carpetas de gestión propios de la Oficina de Control Interno.</t>
  </si>
  <si>
    <t xml:space="preserve">Inobservancia de la obligación de publicación de la información contractual. 
</t>
  </si>
  <si>
    <t xml:space="preserve">
Intereses particulares por parte de los involucrados en la divulgación y publicación de la información. </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</si>
  <si>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</si>
  <si>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</si>
  <si>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</si>
  <si>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</si>
  <si>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</si>
  <si>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
 Los profesionales de la Oficina de Asuntos Disciplinarios cada vez que se proyectan decisiones interlocutorias (de fondo) verifica que la decisión este ajustada a la ley (constitución, leyes, normas, convenios internacionales) a través del cotejo normativo sobre el tema a tratar. 
En caso de requerir ajuste en el sentido de la decisión de fondo se remitirá al abogado que proyectó para que lo adecue,  dejando evidencia en el formato de revisión de decisiones interlocutorias debidamente diligenciado.</t>
  </si>
  <si>
    <t xml:space="preserve">Omisión o inoportuna divulgación/publicación de información sobre la gestión contractual, limitando el conocimiento a la ciudadanía por beneficiar a un particular.
</t>
  </si>
  <si>
    <t xml:space="preserve">
Inobservancia de la obligación de publicación de la información contractual. 
</t>
  </si>
  <si>
    <t xml:space="preserve">No hay una correcta divulgación de la información. </t>
  </si>
  <si>
    <t xml:space="preserve">Conflicto de interés por parte de los involucrados en la divulgación y publicación de la información. </t>
  </si>
  <si>
    <t xml:space="preserve">Limitación en la participación de los interesados en los procesos de contratación. </t>
  </si>
  <si>
    <t>Tráfico de influencias.</t>
  </si>
  <si>
    <t>Intereses particulares por parte de los involucrados en la estructuración y desarrollo del proceso de contratación.</t>
  </si>
  <si>
    <t>Limitación en la participación de los interesados en los procesos de contratación.</t>
  </si>
  <si>
    <t xml:space="preserve">Pérdida de oportunidad para la entidad de optimizar los recursos. </t>
  </si>
  <si>
    <t xml:space="preserve">Imposibilidad de seleccionar a la persona natural o jurídica más idónea para la ejecución del contrato. 
Entrega de bienes, servicios u obras sin la calidad necesaria.
</t>
  </si>
  <si>
    <t>Conflicto de interés por parte de los involucrados en en la estructuración y desarrollo del proceso de contratación.</t>
  </si>
  <si>
    <t>Todos los procesos</t>
  </si>
  <si>
    <t>N/A</t>
  </si>
  <si>
    <t>Deficiencias en la verificación efectuada sobre las necesidades de adquisición y/o compra de bienes muebles, inmuebles o servicios.</t>
  </si>
  <si>
    <t xml:space="preserve">Comunicación Estratégica </t>
  </si>
  <si>
    <t>Omisión o inoportuna divulgación/publicación de información sobre la gestión institucional y contractual, limitando el conocimiento a la ciudadanía por beneficiar a un particular.</t>
  </si>
  <si>
    <t>Los profesionales delegados de la dirección de convivencia y diálogo social o el aliado establecido mediante convenio, cada vez que se vaya a implementar una iniciativa ciudadana  verifica el cumplimiento de los criterios de evaluación de las iniciativas, realiza un proceso de publicación y socialización por diferentes medios que permita dar igualdad de acceso a la información; con referencia a los documentos aportados se habilita etapa de subsanación para que todos tengan oportunidad de incluir documentación faltante y finalmente se realiza ejericico de socialización con puntaje de divulgación a los participantes con el fin de dar transparencia e igualdad al proceso. 
En caso de que se identifique el incumplimiento de lo establecido en la propuesta de la iniciativa luego de surtidas las verificaciones correspondientes  y que sin embargo esta haya aprobado beneficiándose sin principio de igualdad y oportunidad;  se debe informar al Director(a) de Convivencia y Diálogo Social y al Profesional delegado para iniciativas ciudadanas, de forma que se realice las medidas correspondientes, para que sea en su lugar elegida la iniciativa que por orden continúe en la lista y cumpla los requisitos en su totalidad. Como evidencia queda los correos electrónicos y/o evidencia de reunión con el colectivo.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</si>
  <si>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</si>
  <si>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Recibir sobornos o amenazas con el fin de no realizar determinadas actividades a cargo de la Oficina de Control Interno.</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</si>
  <si>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</si>
  <si>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</si>
  <si>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
El profesional asignado por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corresponde al cumplimiento de los criterios de la matriz de seguimiento de la Ley de Transparencia disponible en la página web.
</t>
  </si>
  <si>
    <t xml:space="preserve">
El Jefe(a) de la Oficina Asesora de Comunicaciones realiza la divulgación de la información institucional de interés interno y externo, en las fechas solicitadas a través de la agenda de eventos remitida por los directivos de las dependencias en el formato CES-F002 "Formato planeador de necesidades de comunicación", verificando la pertinencia y oportunidad de la publicación de información de gestión de la Entidad a través del formato  CES-F001 "Formato solicitud de servicios de comunicaciones", donde los directivos de las diferentes dependencias confirman las actividades, publicaciones, acciones, estrategias, campañas o eventos planeados, y presentan los contenidos e insumos de información que se requieran para la publicación final. Las evidencias corresponden a los formatos mencionados que pertenecen al Proceso de Comunicación Estratégica.
</t>
  </si>
  <si>
    <t xml:space="preserve">
El profesional designado encargado de la seguridad de la información mensualmente hará el seguimiento a la gestión de la información para identificar las vulnerabilidades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</si>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</sst>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0"/>
      <name val="Arial"/>
      <family val="2"/>
    </font>
    <font>
      <sz val="10"/>
      <color theme="1"/>
      <name val="Arial"/>
      <family val="2"/>
    </font>
    <font>
      <b/>
      <sz val="10"/>
      <name val="Arial"/>
      <family val="2"/>
    </font>
    <font>
      <sz val="12"/>
      <name val="Arial"/>
      <family val="2"/>
    </font>
    <font>
      <sz val="10"/>
      <color rgb="FF003300"/>
      <name val="Arial"/>
      <family val="2"/>
    </font>
    <font>
      <b/>
      <sz val="9"/>
      <color indexed="81"/>
      <name val="Tahoma"/>
      <family val="2"/>
    </font>
    <font>
      <sz val="9"/>
      <color indexed="81"/>
      <name val="Tahoma"/>
      <family val="2"/>
    </font>
    <font>
      <b/>
      <sz val="12"/>
      <color indexed="9"/>
      <name val="Arial"/>
      <family val="2"/>
    </font>
    <font>
      <b/>
      <sz val="12"/>
      <color indexed="16"/>
      <name val="Arial"/>
      <family val="2"/>
    </font>
    <font>
      <sz val="8"/>
      <name val="Calibri"/>
      <family val="2"/>
      <scheme val="minor"/>
    </font>
    <font>
      <sz val="11"/>
      <color indexed="8"/>
      <name val="Calibri"/>
      <family val="2"/>
    </font>
    <font>
      <b/>
      <sz val="18"/>
      <name val="Arial"/>
      <family val="2"/>
    </font>
    <font>
      <b/>
      <sz val="12"/>
      <name val="Arial"/>
      <family val="2"/>
    </font>
    <font>
      <sz val="10"/>
      <color indexed="8"/>
      <name val="Arial"/>
      <family val="2"/>
    </font>
    <font>
      <b/>
      <sz val="11"/>
      <color indexed="16"/>
      <name val="Arial"/>
      <family val="2"/>
    </font>
    <font>
      <sz val="11"/>
      <color indexed="8"/>
      <name val="Arial"/>
      <family val="2"/>
    </font>
    <font>
      <sz val="10"/>
      <color indexed="9"/>
      <name val="Arial"/>
      <family val="2"/>
    </font>
    <font>
      <sz val="10"/>
      <color theme="1"/>
      <name val="Calibri"/>
      <family val="2"/>
      <scheme val="minor"/>
    </font>
    <font>
      <b/>
      <sz val="12"/>
      <color indexed="10"/>
      <name val="Arial"/>
      <family val="2"/>
    </font>
    <font>
      <b/>
      <sz val="48"/>
      <color indexed="60"/>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sz val="12"/>
      <color theme="1"/>
      <name val="Calibri"/>
      <family val="2"/>
      <scheme val="minor"/>
    </font>
    <font>
      <sz val="12"/>
      <color rgb="FF003300"/>
      <name val="Calibri"/>
      <family val="2"/>
      <scheme val="minor"/>
    </font>
    <font>
      <b/>
      <sz val="11"/>
      <color theme="0"/>
      <name val="Arial"/>
      <family val="2"/>
    </font>
    <font>
      <sz val="11"/>
      <color theme="0"/>
      <name val="Arial"/>
      <family val="2"/>
    </font>
    <font>
      <sz val="12"/>
      <color theme="5" tint="-0.249977111117893"/>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0" fontId="11" fillId="0" borderId="0"/>
  </cellStyleXfs>
  <cellXfs count="194">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horizontal="center" wrapText="1"/>
    </xf>
    <xf numFmtId="0" fontId="0" fillId="0" borderId="0" xfId="0" applyAlignment="1">
      <alignment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center" vertical="center" textRotation="90" wrapText="1"/>
    </xf>
    <xf numFmtId="0" fontId="1" fillId="0" borderId="0" xfId="0" applyFont="1" applyBorder="1" applyAlignment="1">
      <alignment horizontal="center"/>
    </xf>
    <xf numFmtId="0" fontId="13" fillId="6" borderId="0" xfId="0" applyFont="1" applyFill="1" applyAlignment="1" applyProtection="1">
      <alignment horizontal="left" vertical="center" wrapText="1"/>
      <protection locked="0"/>
    </xf>
    <xf numFmtId="0" fontId="13" fillId="6" borderId="0" xfId="1" applyFont="1" applyFill="1" applyAlignment="1" applyProtection="1">
      <alignment horizontal="left" vertical="center" wrapText="1"/>
      <protection locked="0"/>
    </xf>
    <xf numFmtId="0" fontId="13" fillId="6" borderId="0" xfId="1" applyFont="1" applyFill="1" applyAlignment="1" applyProtection="1">
      <alignment vertical="center" wrapText="1"/>
      <protection locked="0"/>
    </xf>
    <xf numFmtId="0" fontId="14" fillId="6" borderId="0" xfId="1" applyFont="1" applyFill="1" applyAlignment="1" applyProtection="1">
      <alignment vertical="center" wrapText="1"/>
      <protection locked="0"/>
    </xf>
    <xf numFmtId="0" fontId="14" fillId="6" borderId="0" xfId="0" applyFont="1" applyFill="1" applyAlignment="1" applyProtection="1">
      <alignment horizontal="center"/>
      <protection locked="0"/>
    </xf>
    <xf numFmtId="0" fontId="0" fillId="6" borderId="0" xfId="0" applyFill="1" applyAlignment="1" applyProtection="1">
      <alignment horizontal="center"/>
      <protection locked="0"/>
    </xf>
    <xf numFmtId="0" fontId="4" fillId="0" borderId="0" xfId="0" applyFont="1" applyAlignment="1" applyProtection="1">
      <alignment horizontal="right"/>
      <protection locked="0"/>
    </xf>
    <xf numFmtId="0" fontId="15" fillId="6" borderId="0" xfId="0" applyFont="1" applyFill="1" applyAlignment="1" applyProtection="1">
      <alignment horizontal="right" wrapText="1"/>
      <protection locked="0"/>
    </xf>
    <xf numFmtId="14" fontId="4" fillId="0" borderId="0" xfId="0" applyNumberFormat="1" applyFont="1" applyAlignment="1" applyProtection="1">
      <alignment horizontal="right"/>
      <protection locked="0"/>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vertical="center" wrapText="1"/>
      <protection locked="0"/>
    </xf>
    <xf numFmtId="0" fontId="13" fillId="6" borderId="0" xfId="1" applyFont="1" applyFill="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14" fillId="6" borderId="0" xfId="0" applyFont="1" applyFill="1" applyAlignment="1" applyProtection="1">
      <alignment horizontal="center" vertical="center"/>
      <protection locked="0"/>
    </xf>
    <xf numFmtId="0" fontId="14" fillId="6" borderId="0" xfId="1" applyFont="1" applyFill="1" applyAlignment="1" applyProtection="1">
      <alignment horizontal="center" vertical="center" wrapText="1"/>
      <protection locked="0"/>
    </xf>
    <xf numFmtId="0" fontId="17" fillId="6" borderId="0" xfId="0" applyFont="1" applyFill="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6" borderId="0" xfId="0" applyFont="1" applyFill="1" applyAlignment="1" applyProtection="1">
      <alignment horizontal="center" vertical="center" wrapText="1"/>
      <protection locked="0"/>
    </xf>
    <xf numFmtId="2" fontId="4" fillId="6" borderId="0" xfId="1" applyNumberFormat="1" applyFont="1" applyFill="1" applyAlignment="1" applyProtection="1">
      <alignment horizontal="center" vertical="center" wrapText="1"/>
      <protection locked="0"/>
    </xf>
    <xf numFmtId="0" fontId="17" fillId="6" borderId="0" xfId="0" applyFont="1" applyFill="1" applyAlignment="1" applyProtection="1">
      <alignment horizontal="center"/>
      <protection locked="0"/>
    </xf>
    <xf numFmtId="0" fontId="15" fillId="6" borderId="0" xfId="0" applyFont="1" applyFill="1" applyAlignment="1" applyProtection="1">
      <alignment vertical="center" wrapText="1"/>
      <protection locked="0"/>
    </xf>
    <xf numFmtId="0" fontId="19" fillId="6" borderId="0" xfId="0" applyFont="1" applyFill="1" applyAlignment="1" applyProtection="1">
      <alignment horizontal="left" vertical="center"/>
      <protection locked="0"/>
    </xf>
    <xf numFmtId="0" fontId="15" fillId="0" borderId="2" xfId="0" applyFont="1" applyBorder="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4" fontId="13" fillId="6" borderId="0" xfId="1" applyNumberFormat="1" applyFont="1" applyFill="1" applyAlignment="1" applyProtection="1">
      <alignment horizontal="center" vertical="center"/>
      <protection locked="0"/>
    </xf>
    <xf numFmtId="2" fontId="13" fillId="6" borderId="0" xfId="1" applyNumberFormat="1" applyFont="1" applyFill="1" applyAlignment="1" applyProtection="1">
      <alignment horizontal="center" vertical="center"/>
      <protection locked="0"/>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22" fillId="2" borderId="0" xfId="0" applyFont="1" applyFill="1"/>
    <xf numFmtId="0" fontId="23" fillId="2" borderId="0" xfId="0" applyFont="1" applyFill="1"/>
    <xf numFmtId="0" fontId="24" fillId="2" borderId="0" xfId="2" applyFont="1" applyFill="1" applyAlignment="1">
      <alignment vertical="center"/>
    </xf>
    <xf numFmtId="0" fontId="25" fillId="2" borderId="0" xfId="0" applyFont="1" applyFill="1"/>
    <xf numFmtId="0" fontId="26" fillId="2" borderId="4" xfId="0" applyFont="1" applyFill="1" applyBorder="1" applyAlignment="1">
      <alignment vertical="center" wrapText="1"/>
    </xf>
    <xf numFmtId="0" fontId="24" fillId="2" borderId="0" xfId="2" applyFont="1" applyFill="1" applyAlignment="1">
      <alignment vertical="center" wrapText="1"/>
    </xf>
    <xf numFmtId="0" fontId="25" fillId="2" borderId="0" xfId="0" applyFont="1" applyFill="1" applyAlignment="1">
      <alignment wrapText="1"/>
    </xf>
    <xf numFmtId="0" fontId="0" fillId="8" borderId="0" xfId="0" applyFill="1"/>
    <xf numFmtId="0" fontId="13" fillId="6" borderId="0" xfId="0" applyFont="1" applyFill="1" applyAlignment="1" applyProtection="1">
      <alignment horizontal="left" vertical="center"/>
      <protection locked="0"/>
    </xf>
    <xf numFmtId="0" fontId="1" fillId="6" borderId="0" xfId="0" applyFont="1" applyFill="1" applyAlignment="1" applyProtection="1">
      <alignment horizontal="right" vertical="center" wrapText="1"/>
      <protection locked="0"/>
    </xf>
    <xf numFmtId="14" fontId="1" fillId="6"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27" fillId="8" borderId="12" xfId="0" applyFont="1" applyFill="1" applyBorder="1"/>
    <xf numFmtId="0" fontId="0" fillId="2" borderId="0" xfId="0" applyFill="1" applyAlignment="1">
      <alignment horizontal="center"/>
    </xf>
    <xf numFmtId="0" fontId="0" fillId="2" borderId="0" xfId="0" applyFill="1"/>
    <xf numFmtId="0" fontId="0" fillId="8" borderId="2" xfId="0" applyFill="1" applyBorder="1"/>
    <xf numFmtId="0" fontId="0" fillId="8" borderId="2" xfId="0" applyFill="1" applyBorder="1" applyAlignment="1">
      <alignment horizontal="center"/>
    </xf>
    <xf numFmtId="0" fontId="28" fillId="0" borderId="2" xfId="0" applyFont="1" applyBorder="1" applyAlignment="1">
      <alignment horizontal="center" vertical="center"/>
    </xf>
    <xf numFmtId="0" fontId="0" fillId="0" borderId="2" xfId="0" applyBorder="1" applyAlignment="1">
      <alignment horizontal="left" vertical="top" wrapText="1"/>
    </xf>
    <xf numFmtId="0" fontId="0" fillId="0" borderId="2" xfId="0" applyBorder="1"/>
    <xf numFmtId="0" fontId="0" fillId="6" borderId="0" xfId="0" applyFill="1" applyAlignment="1" applyProtection="1">
      <protection locked="0"/>
    </xf>
    <xf numFmtId="0" fontId="0" fillId="0" borderId="0" xfId="0" applyAlignment="1"/>
    <xf numFmtId="0" fontId="1" fillId="6" borderId="0" xfId="1" applyFill="1" applyAlignment="1" applyProtection="1">
      <protection locked="0"/>
    </xf>
    <xf numFmtId="0" fontId="14" fillId="6" borderId="0" xfId="0" applyFont="1" applyFill="1" applyAlignment="1" applyProtection="1">
      <protection locked="0"/>
    </xf>
    <xf numFmtId="0" fontId="18" fillId="6" borderId="0" xfId="0" applyFont="1" applyFill="1" applyAlignment="1" applyProtection="1">
      <protection locked="0"/>
    </xf>
    <xf numFmtId="0" fontId="1" fillId="0" borderId="0" xfId="0" applyFont="1" applyAlignment="1"/>
    <xf numFmtId="0" fontId="17" fillId="6" borderId="0" xfId="0" applyFont="1" applyFill="1" applyAlignment="1" applyProtection="1">
      <protection locked="0"/>
    </xf>
    <xf numFmtId="0" fontId="31" fillId="2" borderId="2" xfId="0" applyFont="1" applyFill="1" applyBorder="1" applyAlignment="1" applyProtection="1">
      <alignment horizontal="justify" vertical="center" wrapText="1"/>
      <protection locked="0"/>
    </xf>
    <xf numFmtId="0" fontId="30" fillId="2" borderId="2" xfId="0" applyFont="1" applyFill="1" applyBorder="1" applyAlignment="1" applyProtection="1">
      <alignment vertical="center" wrapText="1"/>
      <protection locked="0"/>
    </xf>
    <xf numFmtId="0" fontId="29" fillId="3" borderId="2" xfId="0" applyFont="1" applyFill="1" applyBorder="1" applyAlignment="1" applyProtection="1">
      <alignment horizontal="left" vertical="center" wrapText="1"/>
      <protection locked="0"/>
    </xf>
    <xf numFmtId="0" fontId="30" fillId="2" borderId="2" xfId="0" applyFont="1" applyFill="1" applyBorder="1" applyAlignment="1" applyProtection="1">
      <alignment horizontal="left" vertical="center" wrapText="1"/>
      <protection locked="0"/>
    </xf>
    <xf numFmtId="0" fontId="31" fillId="2" borderId="14"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center" vertical="center" wrapText="1"/>
      <protection locked="0"/>
    </xf>
    <xf numFmtId="0" fontId="29" fillId="2" borderId="2" xfId="0" applyFont="1" applyFill="1" applyBorder="1" applyAlignment="1">
      <alignment horizontal="center" vertical="center" wrapText="1"/>
    </xf>
    <xf numFmtId="0" fontId="29" fillId="3" borderId="2" xfId="0" applyFont="1" applyFill="1" applyBorder="1" applyAlignment="1" applyProtection="1">
      <alignment horizontal="center" vertical="center" wrapText="1"/>
      <protection locked="0"/>
    </xf>
    <xf numFmtId="0" fontId="2" fillId="0" borderId="0" xfId="0" applyFont="1" applyBorder="1" applyAlignment="1" applyProtection="1">
      <alignment vertical="center" wrapText="1"/>
      <protection locked="0"/>
    </xf>
    <xf numFmtId="0" fontId="4" fillId="3" borderId="0" xfId="0" applyFont="1" applyFill="1" applyBorder="1" applyAlignment="1" applyProtection="1">
      <alignment vertical="center" wrapText="1"/>
      <protection locked="0"/>
    </xf>
    <xf numFmtId="0" fontId="5" fillId="0" borderId="0" xfId="0" applyFont="1" applyBorder="1" applyAlignment="1" applyProtection="1">
      <alignment horizontal="justify" vertical="center" wrapText="1"/>
      <protection locked="0"/>
    </xf>
    <xf numFmtId="0" fontId="1" fillId="0" borderId="0" xfId="0" applyFont="1" applyBorder="1" applyAlignment="1" applyProtection="1">
      <protection locked="0"/>
    </xf>
    <xf numFmtId="0" fontId="1" fillId="0" borderId="0" xfId="0" applyFont="1" applyBorder="1" applyAlignment="1" applyProtection="1">
      <alignment vertical="center" wrapText="1"/>
      <protection locked="0"/>
    </xf>
    <xf numFmtId="0" fontId="1" fillId="0" borderId="0" xfId="0" applyFont="1" applyBorder="1" applyAlignment="1">
      <alignment horizontal="center"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0" fillId="0" borderId="0" xfId="0" applyBorder="1" applyAlignment="1"/>
    <xf numFmtId="0" fontId="1" fillId="2" borderId="0" xfId="0" applyFont="1" applyFill="1" applyAlignment="1">
      <alignment horizontal="center" vertical="center"/>
    </xf>
    <xf numFmtId="0" fontId="0" fillId="6" borderId="0" xfId="0" applyFill="1" applyAlignment="1" applyProtection="1">
      <alignment horizontal="left"/>
      <protection locked="0"/>
    </xf>
    <xf numFmtId="0" fontId="1" fillId="0" borderId="0" xfId="0" applyFont="1" applyAlignment="1">
      <alignment horizontal="left"/>
    </xf>
    <xf numFmtId="0" fontId="29" fillId="3" borderId="2" xfId="0" applyFont="1" applyFill="1" applyBorder="1" applyAlignment="1" applyProtection="1">
      <alignment horizontal="left" vertical="top" wrapText="1"/>
      <protection locked="0"/>
    </xf>
    <xf numFmtId="0" fontId="3" fillId="2" borderId="0" xfId="0" applyFont="1" applyFill="1" applyBorder="1" applyAlignment="1">
      <alignment horizontal="center" vertical="center" wrapText="1"/>
    </xf>
    <xf numFmtId="0" fontId="1" fillId="2" borderId="0" xfId="0" applyFont="1" applyFill="1" applyAlignment="1"/>
    <xf numFmtId="0" fontId="1" fillId="2" borderId="0" xfId="0" applyFont="1" applyFill="1" applyAlignment="1">
      <alignment wrapText="1"/>
    </xf>
    <xf numFmtId="0" fontId="29" fillId="2" borderId="1" xfId="0" applyFont="1" applyFill="1" applyBorder="1" applyAlignment="1">
      <alignment horizontal="center" vertical="center" wrapText="1"/>
    </xf>
    <xf numFmtId="0" fontId="31" fillId="2" borderId="2" xfId="0" applyFont="1" applyFill="1" applyBorder="1" applyAlignment="1" applyProtection="1">
      <alignment wrapText="1"/>
      <protection locked="0"/>
    </xf>
    <xf numFmtId="0" fontId="32" fillId="2" borderId="0" xfId="0" applyFont="1" applyFill="1" applyAlignment="1" applyProtection="1">
      <alignment horizontal="right" wrapText="1"/>
      <protection locked="0"/>
    </xf>
    <xf numFmtId="0" fontId="33" fillId="2" borderId="0" xfId="0" applyFont="1" applyFill="1" applyBorder="1" applyAlignment="1" applyProtection="1">
      <alignment vertical="center" wrapText="1"/>
      <protection locked="0"/>
    </xf>
    <xf numFmtId="0" fontId="16" fillId="6" borderId="0" xfId="0" applyFont="1" applyFill="1" applyBorder="1" applyAlignment="1" applyProtection="1">
      <alignment vertical="center" wrapText="1"/>
      <protection locked="0"/>
    </xf>
    <xf numFmtId="0" fontId="15" fillId="6" borderId="0" xfId="0" applyFont="1" applyFill="1" applyAlignment="1" applyProtection="1">
      <alignment horizontal="right" vertical="center" wrapText="1"/>
      <protection locked="0"/>
    </xf>
    <xf numFmtId="0" fontId="29" fillId="2" borderId="2" xfId="0" applyFont="1" applyFill="1" applyBorder="1" applyAlignment="1" applyProtection="1">
      <alignment vertical="center"/>
      <protection locked="0"/>
    </xf>
    <xf numFmtId="0" fontId="29" fillId="2" borderId="2" xfId="0" applyFont="1" applyFill="1" applyBorder="1" applyAlignment="1" applyProtection="1">
      <alignment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6" borderId="2" xfId="0" applyFont="1" applyFill="1" applyBorder="1" applyAlignment="1" applyProtection="1">
      <alignment horizontal="center" vertical="center"/>
      <protection locked="0"/>
    </xf>
    <xf numFmtId="0" fontId="30" fillId="0" borderId="0" xfId="0" applyFont="1" applyBorder="1" applyAlignment="1" applyProtection="1">
      <alignment vertical="center" wrapText="1"/>
      <protection locked="0"/>
    </xf>
    <xf numFmtId="0" fontId="34" fillId="6" borderId="2" xfId="0" applyFont="1" applyFill="1" applyBorder="1" applyAlignment="1" applyProtection="1">
      <alignment horizontal="center" vertical="center"/>
      <protection locked="0"/>
    </xf>
    <xf numFmtId="0" fontId="0" fillId="2" borderId="2" xfId="0" applyFill="1" applyBorder="1" applyAlignment="1">
      <alignment horizontal="left" vertical="top" wrapText="1"/>
    </xf>
    <xf numFmtId="0" fontId="30" fillId="6" borderId="2" xfId="0" applyFont="1" applyFill="1" applyBorder="1" applyAlignment="1" applyProtection="1">
      <alignment horizontal="left" vertical="center" wrapText="1"/>
      <protection locked="0"/>
    </xf>
    <xf numFmtId="0" fontId="29" fillId="2" borderId="14"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center" vertical="center" wrapText="1"/>
      <protection locked="0"/>
    </xf>
    <xf numFmtId="0" fontId="29" fillId="2" borderId="20" xfId="0" applyFont="1" applyFill="1" applyBorder="1" applyAlignment="1" applyProtection="1">
      <alignment horizontal="center" vertical="center" wrapText="1"/>
      <protection locked="0"/>
    </xf>
    <xf numFmtId="0" fontId="29" fillId="3" borderId="14" xfId="0" applyFont="1" applyFill="1" applyBorder="1" applyAlignment="1" applyProtection="1">
      <alignment horizontal="left" vertical="center" wrapText="1"/>
      <protection locked="0"/>
    </xf>
    <xf numFmtId="0" fontId="29" fillId="3" borderId="16" xfId="0" applyFont="1" applyFill="1" applyBorder="1" applyAlignment="1" applyProtection="1">
      <alignment horizontal="left" vertical="center" wrapText="1"/>
      <protection locked="0"/>
    </xf>
    <xf numFmtId="0" fontId="29" fillId="3" borderId="15" xfId="0" applyFont="1" applyFill="1" applyBorder="1" applyAlignment="1" applyProtection="1">
      <alignment horizontal="left" vertical="center" wrapText="1"/>
      <protection locked="0"/>
    </xf>
    <xf numFmtId="0" fontId="30" fillId="2" borderId="14" xfId="0" applyFont="1" applyFill="1" applyBorder="1" applyAlignment="1" applyProtection="1">
      <alignment vertical="center" wrapText="1"/>
      <protection locked="0"/>
    </xf>
    <xf numFmtId="0" fontId="30" fillId="2" borderId="15" xfId="0" applyFont="1" applyFill="1" applyBorder="1" applyAlignment="1" applyProtection="1">
      <alignment vertical="center" wrapText="1"/>
      <protection locked="0"/>
    </xf>
    <xf numFmtId="0" fontId="30" fillId="2" borderId="16" xfId="0" applyFont="1" applyFill="1" applyBorder="1" applyAlignment="1" applyProtection="1">
      <alignment vertical="center" wrapText="1"/>
      <protection locked="0"/>
    </xf>
    <xf numFmtId="0" fontId="29" fillId="3" borderId="14" xfId="0" applyFont="1" applyFill="1" applyBorder="1" applyAlignment="1" applyProtection="1">
      <alignment horizontal="center" vertical="center" wrapText="1"/>
      <protection locked="0"/>
    </xf>
    <xf numFmtId="0" fontId="29" fillId="3" borderId="15" xfId="0" applyFont="1" applyFill="1" applyBorder="1" applyAlignment="1" applyProtection="1">
      <alignment horizontal="center" vertical="center" wrapText="1"/>
      <protection locked="0"/>
    </xf>
    <xf numFmtId="0" fontId="29" fillId="3" borderId="16" xfId="0" applyFont="1" applyFill="1" applyBorder="1" applyAlignment="1" applyProtection="1">
      <alignment horizontal="center" vertical="center" wrapText="1"/>
      <protection locked="0"/>
    </xf>
    <xf numFmtId="0" fontId="30" fillId="2" borderId="20" xfId="0" applyFont="1" applyFill="1" applyBorder="1" applyAlignment="1" applyProtection="1">
      <alignment vertical="center" wrapText="1"/>
      <protection locked="0"/>
    </xf>
    <xf numFmtId="0" fontId="29" fillId="3" borderId="20" xfId="0" applyFont="1" applyFill="1" applyBorder="1" applyAlignment="1" applyProtection="1">
      <alignment horizontal="center" vertical="center" wrapText="1"/>
      <protection locked="0"/>
    </xf>
    <xf numFmtId="0" fontId="29" fillId="3" borderId="20"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center" vertical="center" wrapText="1"/>
      <protection locked="0"/>
    </xf>
    <xf numFmtId="0" fontId="31" fillId="2" borderId="14" xfId="0" applyFont="1" applyFill="1" applyBorder="1" applyAlignment="1" applyProtection="1">
      <alignment horizontal="left" vertical="center" wrapText="1"/>
      <protection locked="0"/>
    </xf>
    <xf numFmtId="0" fontId="31" fillId="2" borderId="15" xfId="0" applyFont="1" applyFill="1" applyBorder="1" applyAlignment="1" applyProtection="1">
      <alignment horizontal="left" vertical="center" wrapText="1"/>
      <protection locked="0"/>
    </xf>
    <xf numFmtId="0" fontId="29" fillId="2" borderId="14"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1" fillId="2" borderId="16"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center" vertical="center" wrapText="1"/>
      <protection locked="0"/>
    </xf>
    <xf numFmtId="0" fontId="29" fillId="2"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31" fillId="2" borderId="14" xfId="0" applyFont="1" applyFill="1" applyBorder="1" applyAlignment="1" applyProtection="1">
      <alignment vertical="center" wrapText="1"/>
      <protection locked="0"/>
    </xf>
    <xf numFmtId="0" fontId="31" fillId="2" borderId="15" xfId="0" applyFont="1" applyFill="1" applyBorder="1" applyAlignment="1" applyProtection="1">
      <alignment vertical="center" wrapText="1"/>
      <protection locked="0"/>
    </xf>
    <xf numFmtId="0" fontId="31" fillId="2" borderId="16" xfId="0" applyFont="1" applyFill="1" applyBorder="1" applyAlignment="1" applyProtection="1">
      <alignment vertical="center" wrapText="1"/>
      <protection locked="0"/>
    </xf>
    <xf numFmtId="0" fontId="1" fillId="4"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lignment horizontal="center" vertical="center"/>
    </xf>
    <xf numFmtId="0" fontId="1" fillId="0" borderId="0" xfId="0" applyFont="1" applyBorder="1" applyAlignment="1" applyProtection="1">
      <alignment horizontal="center"/>
      <protection locked="0"/>
    </xf>
    <xf numFmtId="0" fontId="1" fillId="3" borderId="0" xfId="0" applyFont="1" applyFill="1" applyBorder="1" applyAlignment="1" applyProtection="1">
      <alignment horizontal="justify" vertical="center" wrapText="1"/>
      <protection locked="0"/>
    </xf>
    <xf numFmtId="0" fontId="1" fillId="3" borderId="0" xfId="0" applyFont="1" applyFill="1" applyBorder="1" applyAlignment="1" applyProtection="1">
      <alignment horizontal="left" vertical="center" wrapText="1"/>
      <protection locked="0"/>
    </xf>
    <xf numFmtId="0" fontId="29" fillId="2" borderId="1"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2" borderId="1" xfId="0" applyFont="1" applyFill="1" applyBorder="1" applyAlignment="1" applyProtection="1">
      <alignment horizontal="center" vertical="center" wrapText="1"/>
      <protection locked="0"/>
    </xf>
    <xf numFmtId="0" fontId="29" fillId="4"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1" fillId="2" borderId="20" xfId="0" applyFont="1" applyFill="1" applyBorder="1" applyAlignment="1" applyProtection="1">
      <alignment horizontal="left" vertical="center" wrapText="1"/>
      <protection locked="0"/>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1" fillId="7" borderId="8" xfId="0" applyFont="1" applyFill="1" applyBorder="1" applyAlignment="1">
      <alignment horizontal="center" vertical="center"/>
    </xf>
    <xf numFmtId="0" fontId="1" fillId="7" borderId="10" xfId="0" applyFont="1" applyFill="1" applyBorder="1" applyAlignment="1">
      <alignment horizontal="center" vertical="center"/>
    </xf>
    <xf numFmtId="0" fontId="29" fillId="2" borderId="2" xfId="0" applyFont="1" applyFill="1" applyBorder="1" applyAlignment="1">
      <alignment vertical="center" wrapText="1"/>
    </xf>
    <xf numFmtId="0" fontId="29" fillId="2" borderId="1" xfId="0" applyFont="1" applyFill="1" applyBorder="1" applyAlignment="1">
      <alignment vertical="center" wrapText="1"/>
    </xf>
    <xf numFmtId="0" fontId="29" fillId="3" borderId="2" xfId="0" applyFont="1" applyFill="1" applyBorder="1" applyAlignment="1" applyProtection="1">
      <alignment vertical="center" wrapText="1"/>
      <protection locked="0"/>
    </xf>
    <xf numFmtId="0" fontId="29" fillId="3" borderId="1" xfId="0" applyFont="1" applyFill="1" applyBorder="1" applyAlignment="1" applyProtection="1">
      <alignment vertical="center" wrapText="1"/>
      <protection locked="0"/>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31" fillId="2" borderId="14" xfId="0" applyFont="1" applyFill="1" applyBorder="1" applyAlignment="1" applyProtection="1">
      <alignment horizontal="left" vertical="top" wrapText="1"/>
      <protection locked="0"/>
    </xf>
    <xf numFmtId="0" fontId="31" fillId="2" borderId="15" xfId="0" applyFont="1" applyFill="1" applyBorder="1" applyAlignment="1" applyProtection="1">
      <alignment horizontal="left" vertical="top" wrapText="1"/>
      <protection locked="0"/>
    </xf>
    <xf numFmtId="0" fontId="31" fillId="2" borderId="16" xfId="0" applyFont="1" applyFill="1" applyBorder="1" applyAlignment="1" applyProtection="1">
      <alignment horizontal="left" vertical="top" wrapText="1"/>
      <protection locked="0"/>
    </xf>
    <xf numFmtId="0" fontId="30" fillId="2" borderId="14" xfId="0" applyFont="1" applyFill="1" applyBorder="1" applyAlignment="1" applyProtection="1">
      <alignment horizontal="left" vertical="center" wrapText="1"/>
      <protection locked="0"/>
    </xf>
    <xf numFmtId="0" fontId="30" fillId="2" borderId="15" xfId="0"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protection locked="0"/>
    </xf>
    <xf numFmtId="0" fontId="29" fillId="3" borderId="2"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8" fillId="5" borderId="6" xfId="1" applyFont="1" applyFill="1" applyBorder="1" applyAlignment="1" applyProtection="1">
      <alignment horizontal="center" vertical="center" wrapText="1"/>
      <protection locked="0"/>
    </xf>
    <xf numFmtId="0" fontId="8" fillId="5" borderId="3" xfId="1" applyFont="1" applyFill="1" applyBorder="1" applyAlignment="1" applyProtection="1">
      <alignment horizontal="center" vertical="center" wrapText="1"/>
      <protection locked="0"/>
    </xf>
    <xf numFmtId="0" fontId="8" fillId="5" borderId="8" xfId="1" applyFont="1" applyFill="1" applyBorder="1" applyAlignment="1" applyProtection="1">
      <alignment horizontal="center" vertical="center" wrapText="1"/>
      <protection locked="0"/>
    </xf>
    <xf numFmtId="0" fontId="8" fillId="5" borderId="2" xfId="1" applyFont="1" applyFill="1" applyBorder="1" applyAlignment="1" applyProtection="1">
      <alignment horizontal="center" vertical="center" wrapText="1"/>
      <protection locked="0"/>
    </xf>
    <xf numFmtId="49" fontId="20" fillId="6" borderId="0" xfId="0" applyNumberFormat="1" applyFont="1" applyFill="1" applyAlignment="1" applyProtection="1">
      <alignment horizontal="center" vertical="center" wrapText="1"/>
      <protection locked="0"/>
    </xf>
    <xf numFmtId="49" fontId="21" fillId="6" borderId="0" xfId="0" applyNumberFormat="1" applyFont="1" applyFill="1" applyAlignment="1" applyProtection="1">
      <alignment horizontal="center" vertical="center" wrapText="1"/>
      <protection locked="0"/>
    </xf>
    <xf numFmtId="49" fontId="12" fillId="6" borderId="0" xfId="0" applyNumberFormat="1" applyFont="1" applyFill="1" applyAlignment="1" applyProtection="1">
      <alignment horizontal="center" vertical="center" wrapText="1"/>
      <protection locked="0"/>
    </xf>
    <xf numFmtId="0" fontId="16" fillId="6" borderId="0" xfId="0" applyFont="1" applyFill="1" applyBorder="1" applyAlignment="1" applyProtection="1">
      <alignment horizontal="left" vertical="center" wrapText="1"/>
      <protection locked="0"/>
    </xf>
    <xf numFmtId="0" fontId="33" fillId="2" borderId="0"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30" fillId="6" borderId="2" xfId="0" applyFont="1" applyFill="1" applyBorder="1" applyAlignment="1" applyProtection="1">
      <alignment horizontal="left" vertical="top" wrapText="1"/>
      <protection locked="0"/>
    </xf>
    <xf numFmtId="0" fontId="29" fillId="2" borderId="14" xfId="0" applyFont="1" applyFill="1" applyBorder="1" applyAlignment="1" applyProtection="1">
      <alignment horizontal="left" vertical="center" wrapText="1"/>
      <protection locked="0"/>
    </xf>
    <xf numFmtId="0" fontId="29" fillId="2" borderId="15"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protection locked="0"/>
    </xf>
    <xf numFmtId="0" fontId="0" fillId="7" borderId="0" xfId="0" applyFill="1" applyBorder="1" applyAlignment="1">
      <alignment horizontal="center" wrapText="1"/>
    </xf>
    <xf numFmtId="0" fontId="0" fillId="7" borderId="13" xfId="0" applyFill="1" applyBorder="1" applyAlignment="1">
      <alignment horizontal="center" wrapText="1"/>
    </xf>
    <xf numFmtId="0" fontId="23" fillId="2" borderId="0" xfId="0" applyFont="1" applyFill="1" applyAlignment="1">
      <alignment horizontal="center"/>
    </xf>
  </cellXfs>
  <cellStyles count="3">
    <cellStyle name="Excel Built-in Normal" xfId="2" xr:uid="{77ACCDAD-6217-48A6-8DA7-6CFAE5D303EF}"/>
    <cellStyle name="Normal" xfId="0" builtinId="0"/>
    <cellStyle name="Normal 2" xfId="1" xr:uid="{BE0B0003-93BA-416C-B051-8E15E6119B0D}"/>
  </cellStyles>
  <dxfs count="18">
    <dxf>
      <alignment horizontal="general" vertical="bottom" textRotation="0" wrapText="1" indent="0" justifyLastLine="0" shrinkToFit="0" readingOrder="0"/>
    </dxf>
    <dxf>
      <fill>
        <patternFill patternType="solid">
          <fgColor indexed="64"/>
          <bgColor theme="5" tint="-0.249977111117893"/>
        </patternFill>
      </fill>
    </dxf>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18</xdr:row>
      <xdr:rowOff>0</xdr:rowOff>
    </xdr:from>
    <xdr:to>
      <xdr:col>7</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17</xdr:row>
      <xdr:rowOff>123825</xdr:rowOff>
    </xdr:from>
    <xdr:to>
      <xdr:col>7</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64</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04F7EC-8A13-4573-9D53-368A7DE4748F}" name="Tabla2" displayName="Tabla2" ref="C7:G44" totalsRowShown="0" headerRowDxfId="1">
  <tableColumns count="5">
    <tableColumn id="1" xr3:uid="{C0AFC961-4971-4BC9-A2AF-43A3E67323EA}" name="Descripción" dataDxfId="0"/>
    <tableColumn id="2" xr3:uid="{F53D2282-50C7-469B-A602-CE16C05E5219}" name="Acción u omisión"/>
    <tableColumn id="3" xr3:uid="{55FF1A9A-B65E-426C-ABE6-D0C695A346B1}" name="Uso del poder"/>
    <tableColumn id="4" xr3:uid="{18521945-4501-4AD9-9DB1-E7E570847C13}" name="Desviar la gestión de lo público"/>
    <tableColumn id="5" xr3:uid="{ECA5C3CF-9540-4091-B2BE-177603D99F07}"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EE68-CFBA-41D4-B6C5-18E3DF7ED809}">
  <sheetPr codeName="Hoja3"/>
  <dimension ref="A1:CB597"/>
  <sheetViews>
    <sheetView showGridLines="0" tabSelected="1" topLeftCell="A141" zoomScale="78" zoomScaleNormal="78" zoomScaleSheetLayoutView="50" workbookViewId="0">
      <selection activeCell="A145" sqref="A145:A150"/>
    </sheetView>
  </sheetViews>
  <sheetFormatPr baseColWidth="10" defaultColWidth="11.453125" defaultRowHeight="14.5" x14ac:dyDescent="0.35"/>
  <cols>
    <col min="1" max="1" width="7.7265625" style="1" customWidth="1"/>
    <col min="2" max="2" width="33.54296875" style="62" customWidth="1"/>
    <col min="3" max="3" width="59.54296875" style="62" customWidth="1"/>
    <col min="4" max="4" width="43.453125" style="2" customWidth="1"/>
    <col min="5" max="5" width="22.81640625" style="2" customWidth="1"/>
    <col min="6" max="6" width="28.81640625" style="2" customWidth="1"/>
    <col min="7" max="7" width="48.81640625" style="2" customWidth="1"/>
    <col min="8" max="8" width="27.26953125" style="2" customWidth="1"/>
    <col min="9" max="9" width="25.453125" style="2" customWidth="1"/>
    <col min="10" max="10" width="56.1796875" style="83" customWidth="1"/>
    <col min="11" max="11" width="15.7265625" style="62" customWidth="1"/>
    <col min="12" max="12" width="16.7265625" style="62" customWidth="1"/>
    <col min="13" max="13" width="18.81640625" style="62" customWidth="1"/>
    <col min="14" max="14" width="17.453125" style="62" customWidth="1"/>
    <col min="15" max="15" width="15" style="62" customWidth="1"/>
    <col min="16" max="16" width="14.453125" style="62" customWidth="1"/>
    <col min="17" max="17" width="16.1796875" style="62" customWidth="1"/>
    <col min="18" max="18" width="18.7265625" style="62" customWidth="1"/>
    <col min="19" max="19" width="14" style="62" customWidth="1"/>
    <col min="20" max="20" width="15.453125" style="62" customWidth="1"/>
    <col min="21" max="21" width="17.1796875" style="62" customWidth="1"/>
    <col min="22" max="22" width="15.1796875" style="62" customWidth="1"/>
    <col min="23" max="23" width="14.1796875" style="62" customWidth="1"/>
    <col min="24" max="24" width="16.26953125" style="62" customWidth="1"/>
    <col min="25" max="25" width="13.81640625" style="62" customWidth="1"/>
    <col min="26" max="26" width="16.26953125" style="62" customWidth="1"/>
    <col min="27" max="27" width="13.81640625" style="62" customWidth="1"/>
    <col min="28" max="28" width="13" style="62" customWidth="1"/>
    <col min="29" max="29" width="15.453125" style="62" customWidth="1"/>
    <col min="30" max="30" width="16" style="62" customWidth="1"/>
    <col min="31" max="31" width="13.54296875" style="3" customWidth="1"/>
    <col min="32" max="32" width="8.453125" style="3" hidden="1" customWidth="1"/>
    <col min="33" max="33" width="15.54296875" style="3" customWidth="1"/>
    <col min="34" max="34" width="0.54296875" style="3" customWidth="1"/>
    <col min="35" max="35" width="20.26953125" style="3" customWidth="1"/>
    <col min="36" max="36" width="156.453125" style="62" customWidth="1"/>
    <col min="37" max="37" width="52.7265625" style="62" customWidth="1"/>
    <col min="38" max="38" width="16.453125" style="62" customWidth="1"/>
    <col min="39" max="39" width="20" style="62" customWidth="1"/>
    <col min="40" max="40" width="0.7265625" style="62" hidden="1" customWidth="1"/>
    <col min="41" max="41" width="22.81640625" style="62" customWidth="1"/>
    <col min="42" max="42" width="0.7265625" style="62" hidden="1" customWidth="1"/>
    <col min="43" max="43" width="28.1796875" style="62" bestFit="1" customWidth="1"/>
    <col min="44" max="44" width="0.453125" style="62" hidden="1" customWidth="1"/>
    <col min="45" max="45" width="34.7265625" style="62" bestFit="1" customWidth="1"/>
    <col min="46" max="46" width="6.81640625" style="62" hidden="1" customWidth="1"/>
    <col min="47" max="47" width="24.1796875" style="62" customWidth="1"/>
    <col min="48" max="48" width="6" style="62" hidden="1" customWidth="1"/>
    <col min="49" max="49" width="27.81640625" style="62" customWidth="1"/>
    <col min="50" max="50" width="4.54296875" style="62" hidden="1" customWidth="1"/>
    <col min="51" max="51" width="23.81640625" style="62" bestFit="1" customWidth="1"/>
    <col min="52" max="52" width="6.1796875" style="62" hidden="1" customWidth="1"/>
    <col min="53" max="53" width="15.81640625" style="62" customWidth="1"/>
    <col min="54" max="54" width="27" style="62" customWidth="1"/>
    <col min="55" max="56" width="20.54296875" style="62" customWidth="1"/>
    <col min="57" max="59" width="15.54296875" style="62" customWidth="1"/>
    <col min="60" max="60" width="18.81640625" style="62" customWidth="1"/>
    <col min="61" max="61" width="15.54296875" style="62" customWidth="1"/>
    <col min="62" max="62" width="15.54296875" style="62" hidden="1" customWidth="1"/>
    <col min="63" max="63" width="22.26953125" style="3" customWidth="1"/>
    <col min="64" max="64" width="23.7265625" style="3" customWidth="1"/>
    <col min="65" max="65" width="19.453125" style="62" customWidth="1"/>
    <col min="66" max="66" width="33" style="62" customWidth="1"/>
    <col min="67" max="81" width="0" style="58" hidden="1" customWidth="1"/>
    <col min="82" max="16384" width="11.453125" style="58"/>
  </cols>
  <sheetData>
    <row r="1" spans="1:80" ht="147.75" customHeight="1" x14ac:dyDescent="0.35">
      <c r="A1" s="180" t="s">
        <v>193</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57"/>
      <c r="BX1" s="57"/>
      <c r="BY1" s="57"/>
      <c r="BZ1" s="57"/>
      <c r="CA1" s="57"/>
      <c r="CB1" s="57"/>
    </row>
    <row r="2" spans="1:80" ht="15.5" x14ac:dyDescent="0.35">
      <c r="A2" s="9"/>
      <c r="B2" s="9"/>
      <c r="C2" s="9"/>
      <c r="D2" s="9"/>
      <c r="E2" s="9"/>
      <c r="F2" s="57"/>
      <c r="G2" s="57"/>
      <c r="H2" s="9"/>
      <c r="I2" s="9"/>
      <c r="J2" s="9"/>
      <c r="K2" s="9"/>
      <c r="L2" s="9"/>
      <c r="O2" s="9"/>
      <c r="P2" s="9"/>
      <c r="Q2" s="9"/>
      <c r="R2" s="9"/>
      <c r="S2" s="9"/>
      <c r="T2" s="9"/>
      <c r="U2" s="9"/>
      <c r="V2" s="9"/>
      <c r="W2" s="9"/>
      <c r="X2" s="9"/>
      <c r="Y2" s="9"/>
      <c r="Z2" s="9"/>
      <c r="AA2" s="9"/>
      <c r="AB2" s="9"/>
      <c r="AC2" s="9"/>
      <c r="AD2" s="9"/>
      <c r="AE2" s="9"/>
      <c r="AF2" s="9"/>
      <c r="AG2" s="9"/>
      <c r="AH2" s="9"/>
      <c r="AI2" s="9"/>
      <c r="AJ2" s="9"/>
      <c r="AK2" s="45" t="s">
        <v>199</v>
      </c>
      <c r="AL2" s="46" t="s">
        <v>200</v>
      </c>
      <c r="AM2" s="10"/>
      <c r="AN2" s="10"/>
      <c r="AO2" s="10"/>
      <c r="AP2" s="10"/>
      <c r="AQ2" s="59"/>
      <c r="AR2" s="59"/>
      <c r="AS2" s="59"/>
      <c r="AT2" s="59"/>
      <c r="AU2" s="11"/>
      <c r="AV2" s="11"/>
      <c r="AW2" s="11"/>
      <c r="AX2" s="11"/>
      <c r="AY2" s="11"/>
      <c r="AZ2" s="11"/>
      <c r="BA2" s="11"/>
      <c r="BB2" s="11"/>
      <c r="BC2" s="11"/>
      <c r="BD2" s="11"/>
      <c r="BE2" s="11"/>
      <c r="BF2" s="11"/>
      <c r="BG2" s="11"/>
      <c r="BH2" s="57"/>
      <c r="BI2" s="57"/>
      <c r="BJ2" s="57"/>
      <c r="BK2" s="57"/>
      <c r="BL2" s="57"/>
      <c r="BM2" s="60"/>
      <c r="BN2" s="12"/>
      <c r="BO2" s="12"/>
      <c r="BP2" s="60"/>
      <c r="BQ2" s="60"/>
      <c r="BR2" s="13"/>
      <c r="BS2" s="60"/>
      <c r="BT2" s="60"/>
      <c r="BU2" s="57"/>
      <c r="BV2" s="14"/>
      <c r="BW2" s="57"/>
      <c r="BX2" s="57"/>
      <c r="BY2" s="57"/>
      <c r="BZ2" s="57"/>
      <c r="CA2" s="57"/>
      <c r="CB2" s="57"/>
    </row>
    <row r="3" spans="1:80" ht="31.5" customHeight="1" x14ac:dyDescent="0.35">
      <c r="A3" s="9"/>
      <c r="B3" s="9"/>
      <c r="C3" s="9"/>
      <c r="D3" s="9"/>
      <c r="E3" s="9"/>
      <c r="F3" s="57"/>
      <c r="G3" s="57"/>
      <c r="H3" s="9"/>
      <c r="I3" s="9"/>
      <c r="J3" s="9"/>
      <c r="K3" s="9"/>
      <c r="L3" s="9"/>
      <c r="O3" s="9"/>
      <c r="P3" s="9"/>
      <c r="Q3" s="9"/>
      <c r="R3" s="9"/>
      <c r="S3" s="9"/>
      <c r="T3" s="9"/>
      <c r="U3" s="9"/>
      <c r="V3" s="9"/>
      <c r="W3" s="9"/>
      <c r="X3" s="9"/>
      <c r="Y3" s="9"/>
      <c r="Z3" s="9"/>
      <c r="AA3" s="9"/>
      <c r="AB3" s="9"/>
      <c r="AC3" s="9"/>
      <c r="AD3" s="9"/>
      <c r="AE3" s="9"/>
      <c r="AF3" s="9"/>
      <c r="AG3" s="9"/>
      <c r="AH3" s="9"/>
      <c r="AI3" s="9"/>
      <c r="AJ3" s="9"/>
      <c r="AK3" s="9" t="s">
        <v>198</v>
      </c>
      <c r="AL3" s="46">
        <v>4</v>
      </c>
      <c r="AM3" s="10"/>
      <c r="AN3" s="10"/>
      <c r="AO3" s="15"/>
      <c r="AP3" s="10"/>
      <c r="AQ3" s="59"/>
      <c r="AR3" s="59"/>
      <c r="AS3" s="59"/>
      <c r="AT3" s="59"/>
      <c r="AU3" s="11"/>
      <c r="AV3" s="11"/>
      <c r="AW3" s="11"/>
      <c r="AX3" s="11"/>
      <c r="AY3" s="11"/>
      <c r="AZ3" s="11"/>
      <c r="BA3" s="11"/>
      <c r="BB3" s="11"/>
      <c r="BC3" s="11"/>
      <c r="BD3" s="11"/>
      <c r="BE3" s="11"/>
      <c r="BF3" s="11"/>
      <c r="BG3" s="11"/>
      <c r="BH3" s="57"/>
      <c r="BI3" s="57"/>
      <c r="BJ3" s="57"/>
      <c r="BK3" s="57"/>
      <c r="BL3" s="57"/>
      <c r="BM3" s="60"/>
      <c r="BN3" s="12"/>
      <c r="BO3" s="12"/>
      <c r="BP3" s="60"/>
      <c r="BQ3" s="60"/>
      <c r="BR3" s="13"/>
      <c r="BS3" s="60"/>
      <c r="BT3" s="60"/>
      <c r="BU3" s="57"/>
      <c r="BV3" s="14"/>
      <c r="BW3" s="57"/>
      <c r="BX3" s="57"/>
      <c r="BY3" s="57"/>
      <c r="BZ3" s="57"/>
      <c r="CA3" s="57"/>
      <c r="CB3" s="57"/>
    </row>
    <row r="4" spans="1:80" ht="31.5" customHeight="1" x14ac:dyDescent="0.35">
      <c r="A4" s="9"/>
      <c r="B4" s="93" t="s">
        <v>184</v>
      </c>
      <c r="C4" s="183" t="s">
        <v>389</v>
      </c>
      <c r="D4" s="183"/>
      <c r="E4" s="183"/>
      <c r="F4" s="183"/>
      <c r="G4" s="57"/>
      <c r="H4" s="9"/>
      <c r="I4" s="9"/>
      <c r="J4" s="9"/>
      <c r="K4" s="9"/>
      <c r="L4" s="9"/>
      <c r="O4" s="9"/>
      <c r="P4" s="9"/>
      <c r="Q4" s="9"/>
      <c r="R4" s="9"/>
      <c r="S4" s="9"/>
      <c r="T4" s="9"/>
      <c r="U4" s="9"/>
      <c r="V4" s="9"/>
      <c r="W4" s="9"/>
      <c r="X4" s="9"/>
      <c r="Y4" s="9"/>
      <c r="Z4" s="9"/>
      <c r="AA4" s="9"/>
      <c r="AB4" s="9"/>
      <c r="AC4" s="9"/>
      <c r="AD4" s="9"/>
      <c r="AE4" s="9"/>
      <c r="AF4" s="9"/>
      <c r="AG4" s="9"/>
      <c r="AH4" s="9"/>
      <c r="AI4" s="9"/>
      <c r="AJ4" s="9"/>
      <c r="AK4" s="9" t="s">
        <v>201</v>
      </c>
      <c r="AL4" s="47">
        <v>44075</v>
      </c>
      <c r="AM4" s="10"/>
      <c r="AN4" s="10"/>
      <c r="AO4" s="15"/>
      <c r="AP4" s="10"/>
      <c r="AQ4" s="59"/>
      <c r="AR4" s="59"/>
      <c r="AS4" s="59"/>
      <c r="AT4" s="59"/>
      <c r="AU4" s="11"/>
      <c r="AV4" s="11"/>
      <c r="AW4" s="11"/>
      <c r="AX4" s="11"/>
      <c r="AY4" s="11"/>
      <c r="AZ4" s="11"/>
      <c r="BA4" s="11"/>
      <c r="BB4" s="11"/>
      <c r="BC4" s="11"/>
      <c r="BD4" s="57"/>
      <c r="BE4" s="57"/>
      <c r="BF4" s="57"/>
      <c r="BG4" s="57"/>
      <c r="BH4" s="57"/>
      <c r="BI4" s="57"/>
      <c r="BJ4" s="16"/>
      <c r="BK4" s="57"/>
      <c r="BL4" s="57"/>
      <c r="BM4" s="60"/>
      <c r="BN4" s="12"/>
      <c r="BO4" s="12"/>
      <c r="BP4" s="60"/>
      <c r="BQ4" s="60"/>
      <c r="BR4" s="13"/>
      <c r="BS4" s="60"/>
      <c r="BT4" s="60"/>
      <c r="BU4" s="57"/>
      <c r="BV4" s="14"/>
      <c r="BW4" s="57"/>
      <c r="BX4" s="57"/>
      <c r="BY4" s="57"/>
      <c r="BZ4" s="57"/>
      <c r="CA4" s="57"/>
      <c r="CB4" s="57"/>
    </row>
    <row r="5" spans="1:80" ht="31.5" customHeight="1" x14ac:dyDescent="0.35">
      <c r="A5" s="9"/>
      <c r="B5" s="90" t="s">
        <v>185</v>
      </c>
      <c r="C5" s="184" t="s">
        <v>390</v>
      </c>
      <c r="D5" s="184"/>
      <c r="E5" s="184"/>
      <c r="F5" s="184"/>
      <c r="G5" s="57"/>
      <c r="H5" s="9"/>
      <c r="I5" s="9"/>
      <c r="J5" s="9"/>
      <c r="K5" s="9"/>
      <c r="L5" s="9"/>
      <c r="O5" s="9"/>
      <c r="P5" s="9"/>
      <c r="Q5" s="9"/>
      <c r="R5" s="9"/>
      <c r="S5" s="9"/>
      <c r="T5" s="9"/>
      <c r="U5" s="9"/>
      <c r="V5" s="9"/>
      <c r="W5" s="9"/>
      <c r="X5" s="9"/>
      <c r="Y5" s="9"/>
      <c r="Z5" s="9"/>
      <c r="AA5" s="9"/>
      <c r="AB5" s="9"/>
      <c r="AC5" s="9"/>
      <c r="AD5" s="9"/>
      <c r="AE5" s="9"/>
      <c r="AF5" s="9"/>
      <c r="AG5" s="9"/>
      <c r="AH5" s="9"/>
      <c r="AI5" s="9"/>
      <c r="AJ5" s="9"/>
      <c r="AK5" s="9" t="s">
        <v>202</v>
      </c>
      <c r="AL5" s="46">
        <v>125541</v>
      </c>
      <c r="AM5" s="10"/>
      <c r="AN5" s="10"/>
      <c r="AO5" s="17"/>
      <c r="AP5" s="10"/>
      <c r="AQ5" s="59"/>
      <c r="AR5" s="59"/>
      <c r="AS5" s="59"/>
      <c r="AT5" s="59"/>
      <c r="AU5" s="11"/>
      <c r="AV5" s="11"/>
      <c r="AW5" s="11"/>
      <c r="AX5" s="11"/>
      <c r="AY5" s="11"/>
      <c r="AZ5" s="11"/>
      <c r="BA5" s="11"/>
      <c r="BB5" s="11"/>
      <c r="BC5" s="27"/>
      <c r="BD5" s="27"/>
      <c r="BE5" s="27"/>
      <c r="BF5" s="27"/>
      <c r="BG5" s="27"/>
      <c r="BH5" s="27"/>
      <c r="BI5" s="27"/>
      <c r="BJ5" s="27"/>
      <c r="BK5" s="27"/>
      <c r="BL5" s="27"/>
      <c r="BM5" s="27"/>
      <c r="BN5" s="27"/>
      <c r="BO5" s="12"/>
      <c r="BP5" s="60"/>
      <c r="BQ5" s="60"/>
      <c r="BR5" s="13"/>
      <c r="BS5" s="60"/>
      <c r="BT5" s="60"/>
      <c r="BU5" s="57"/>
      <c r="BV5" s="14"/>
      <c r="BW5" s="57"/>
      <c r="BX5" s="57"/>
      <c r="BY5" s="57"/>
      <c r="BZ5" s="57"/>
      <c r="CA5" s="57"/>
      <c r="CB5" s="57"/>
    </row>
    <row r="6" spans="1:80" ht="42" customHeight="1" x14ac:dyDescent="0.35">
      <c r="A6" s="18"/>
      <c r="B6" s="90" t="s">
        <v>186</v>
      </c>
      <c r="C6" s="91" t="s">
        <v>390</v>
      </c>
      <c r="D6" s="91"/>
      <c r="E6" s="91"/>
      <c r="F6" s="91"/>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19"/>
      <c r="AN6" s="19"/>
      <c r="AO6" s="19"/>
      <c r="AP6" s="19"/>
      <c r="AQ6" s="19"/>
      <c r="AR6" s="18"/>
      <c r="AS6" s="18"/>
      <c r="AT6" s="18"/>
      <c r="AU6" s="18"/>
      <c r="AV6" s="18"/>
      <c r="AW6" s="18"/>
      <c r="AX6" s="18"/>
      <c r="AY6" s="20"/>
      <c r="AZ6" s="20"/>
      <c r="BA6" s="20"/>
      <c r="BB6" s="20"/>
      <c r="BC6" s="27"/>
      <c r="BD6" s="27"/>
      <c r="BE6" s="27"/>
      <c r="BF6" s="27"/>
      <c r="BG6" s="27"/>
      <c r="BH6" s="27"/>
      <c r="BI6" s="27"/>
      <c r="BJ6" s="27"/>
      <c r="BK6" s="27"/>
      <c r="BL6" s="27"/>
      <c r="BM6" s="27"/>
      <c r="BN6" s="27"/>
      <c r="BO6" s="23"/>
      <c r="BP6" s="22"/>
      <c r="BQ6" s="22"/>
      <c r="BR6" s="22"/>
      <c r="BS6" s="22"/>
      <c r="BT6" s="22"/>
      <c r="BU6" s="24"/>
      <c r="BV6" s="24"/>
      <c r="BW6" s="24"/>
      <c r="BX6" s="24"/>
      <c r="BY6" s="21"/>
      <c r="BZ6" s="21"/>
      <c r="CA6" s="21"/>
      <c r="CB6" s="21"/>
    </row>
    <row r="7" spans="1:80" ht="15.5" x14ac:dyDescent="0.35">
      <c r="A7" s="18"/>
      <c r="B7" s="57"/>
      <c r="C7" s="57"/>
      <c r="D7" s="57"/>
      <c r="E7" s="57"/>
      <c r="F7" s="57"/>
      <c r="G7" s="57"/>
      <c r="H7" s="57"/>
      <c r="I7" s="57"/>
      <c r="J7" s="82"/>
      <c r="K7" s="57"/>
      <c r="L7" s="57"/>
      <c r="M7" s="57"/>
      <c r="N7" s="61"/>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25"/>
      <c r="AS7" s="26"/>
      <c r="AT7" s="25"/>
      <c r="AU7" s="19"/>
      <c r="AV7" s="19"/>
      <c r="AW7" s="18"/>
      <c r="AX7" s="18"/>
      <c r="AY7" s="10"/>
      <c r="AZ7" s="10"/>
      <c r="BA7" s="10"/>
      <c r="BB7" s="10"/>
      <c r="BC7" s="27"/>
      <c r="BD7" s="27"/>
      <c r="BE7" s="27"/>
      <c r="BF7" s="27"/>
      <c r="BG7" s="27"/>
      <c r="BH7" s="27"/>
      <c r="BI7" s="27"/>
      <c r="BJ7" s="27"/>
      <c r="BK7" s="27"/>
      <c r="BL7" s="27"/>
      <c r="BN7" s="27"/>
      <c r="BO7" s="12"/>
      <c r="BP7" s="60"/>
      <c r="BQ7" s="60"/>
      <c r="BR7" s="60"/>
      <c r="BS7" s="60"/>
      <c r="BT7" s="60"/>
      <c r="BU7" s="63"/>
      <c r="BV7" s="28">
        <v>25</v>
      </c>
      <c r="BW7" s="63" t="s">
        <v>187</v>
      </c>
      <c r="BX7" s="63"/>
      <c r="BY7" s="57"/>
      <c r="BZ7" s="57"/>
      <c r="CA7" s="57"/>
      <c r="CB7" s="57"/>
    </row>
    <row r="8" spans="1:80" ht="15.5" x14ac:dyDescent="0.35">
      <c r="A8" s="18"/>
      <c r="B8" s="57"/>
      <c r="C8" s="29"/>
      <c r="D8" s="29"/>
      <c r="E8" s="29"/>
      <c r="F8" s="185" t="s">
        <v>188</v>
      </c>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57"/>
      <c r="AN8" s="57"/>
      <c r="AO8" s="57"/>
      <c r="AP8" s="57"/>
      <c r="AQ8" s="57"/>
      <c r="AR8" s="26"/>
      <c r="AS8" s="26"/>
      <c r="AT8" s="25"/>
      <c r="AU8" s="19"/>
      <c r="AV8" s="19"/>
      <c r="AW8" s="18"/>
      <c r="AX8" s="18"/>
      <c r="AY8" s="10"/>
      <c r="AZ8" s="10"/>
      <c r="BA8" s="10"/>
      <c r="BB8" s="10"/>
      <c r="BC8" s="27"/>
      <c r="BD8" s="27"/>
      <c r="BE8" s="27"/>
      <c r="BF8" s="27"/>
      <c r="BG8" s="27"/>
      <c r="BH8" s="27"/>
      <c r="BI8" s="27"/>
      <c r="BJ8" s="27"/>
      <c r="BK8" s="27"/>
      <c r="BL8" s="27"/>
      <c r="BN8" s="27"/>
      <c r="BO8" s="12"/>
      <c r="BP8" s="60"/>
      <c r="BQ8" s="60"/>
      <c r="BR8" s="60"/>
      <c r="BS8" s="60"/>
      <c r="BT8" s="60"/>
      <c r="BU8" s="63"/>
      <c r="BV8" s="28"/>
      <c r="BW8" s="63"/>
      <c r="BX8" s="63"/>
      <c r="BY8" s="57"/>
      <c r="BZ8" s="57"/>
      <c r="CA8" s="57"/>
      <c r="CB8" s="57"/>
    </row>
    <row r="9" spans="1:80" ht="15.5" x14ac:dyDescent="0.35">
      <c r="A9" s="30"/>
      <c r="B9" s="57"/>
      <c r="C9" s="57"/>
      <c r="D9" s="57"/>
      <c r="E9" s="57"/>
      <c r="F9" s="31" t="s">
        <v>189</v>
      </c>
      <c r="G9" s="31" t="s">
        <v>190</v>
      </c>
      <c r="H9" s="186" t="s">
        <v>191</v>
      </c>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57"/>
      <c r="AN9" s="57"/>
      <c r="AO9" s="57"/>
      <c r="AP9" s="57"/>
      <c r="AQ9" s="57"/>
      <c r="AR9" s="26"/>
      <c r="AS9" s="32"/>
      <c r="AT9" s="32"/>
      <c r="AU9" s="10"/>
      <c r="AV9" s="10"/>
      <c r="AW9" s="10"/>
      <c r="AX9" s="10"/>
      <c r="AY9" s="10"/>
      <c r="AZ9" s="10"/>
      <c r="BA9" s="10"/>
      <c r="BB9" s="10"/>
      <c r="BC9" s="27"/>
      <c r="BD9" s="27"/>
      <c r="BE9" s="27"/>
      <c r="BF9" s="27"/>
      <c r="BG9" s="27"/>
      <c r="BH9" s="27"/>
      <c r="BI9" s="27"/>
      <c r="BJ9" s="27"/>
      <c r="BK9" s="27"/>
      <c r="BL9" s="27"/>
      <c r="BN9" s="27"/>
      <c r="BO9" s="12"/>
      <c r="BP9" s="60"/>
      <c r="BQ9" s="60"/>
      <c r="BR9" s="60"/>
      <c r="BS9" s="60"/>
      <c r="BT9" s="60"/>
      <c r="BU9" s="63"/>
      <c r="BV9" s="28"/>
      <c r="BW9" s="63"/>
      <c r="BX9" s="63"/>
      <c r="BY9" s="57"/>
      <c r="BZ9" s="57"/>
      <c r="CA9" s="57"/>
      <c r="CB9" s="57"/>
    </row>
    <row r="10" spans="1:80" ht="74.25" customHeight="1" x14ac:dyDescent="0.35">
      <c r="A10" s="30"/>
      <c r="B10" s="57"/>
      <c r="C10" s="57"/>
      <c r="D10" s="57"/>
      <c r="E10" s="57"/>
      <c r="F10" s="96">
        <v>1</v>
      </c>
      <c r="G10" s="97" t="s">
        <v>331</v>
      </c>
      <c r="H10" s="187" t="s">
        <v>203</v>
      </c>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57"/>
      <c r="AN10" s="57"/>
      <c r="AO10" s="57"/>
      <c r="AP10" s="57"/>
      <c r="AQ10" s="57"/>
      <c r="AR10" s="26"/>
      <c r="AS10" s="32"/>
      <c r="AT10" s="32"/>
      <c r="AU10" s="10"/>
      <c r="AV10" s="10"/>
      <c r="AW10" s="10"/>
      <c r="AX10" s="10"/>
      <c r="AY10" s="10"/>
      <c r="AZ10" s="10"/>
      <c r="BA10" s="10"/>
      <c r="BB10" s="10"/>
      <c r="BC10" s="27"/>
      <c r="BD10" s="27"/>
      <c r="BE10" s="27"/>
      <c r="BF10" s="27"/>
      <c r="BG10" s="27"/>
      <c r="BH10" s="27"/>
      <c r="BI10" s="27"/>
      <c r="BJ10" s="27"/>
      <c r="BK10" s="27"/>
      <c r="BL10" s="27"/>
      <c r="BN10" s="27"/>
      <c r="BO10" s="12"/>
      <c r="BP10" s="60"/>
      <c r="BQ10" s="60"/>
      <c r="BR10" s="60"/>
      <c r="BS10" s="60"/>
      <c r="BT10" s="60"/>
      <c r="BU10" s="63"/>
      <c r="BV10" s="28"/>
      <c r="BW10" s="63"/>
      <c r="BX10" s="63"/>
      <c r="BY10" s="57"/>
      <c r="BZ10" s="57"/>
      <c r="CA10" s="57"/>
      <c r="CB10" s="57"/>
    </row>
    <row r="11" spans="1:80" ht="60.75" customHeight="1" x14ac:dyDescent="0.35">
      <c r="A11" s="30"/>
      <c r="B11" s="57"/>
      <c r="C11" s="57"/>
      <c r="D11" s="57"/>
      <c r="E11" s="57"/>
      <c r="F11" s="96">
        <v>2</v>
      </c>
      <c r="G11" s="97" t="s">
        <v>332</v>
      </c>
      <c r="H11" s="187" t="s">
        <v>204</v>
      </c>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57"/>
      <c r="AN11" s="57"/>
      <c r="AO11" s="57"/>
      <c r="AP11" s="57"/>
      <c r="AQ11" s="57"/>
      <c r="AR11" s="26"/>
      <c r="AS11" s="32"/>
      <c r="AT11" s="32"/>
      <c r="AU11" s="10"/>
      <c r="AV11" s="10"/>
      <c r="AW11" s="10"/>
      <c r="AX11" s="10"/>
      <c r="AY11" s="10"/>
      <c r="AZ11" s="10"/>
      <c r="BA11" s="10"/>
      <c r="BB11" s="10"/>
      <c r="BC11" s="27"/>
      <c r="BD11" s="27"/>
      <c r="BE11" s="27"/>
      <c r="BF11" s="27"/>
      <c r="BG11" s="27"/>
      <c r="BH11" s="27"/>
      <c r="BI11" s="27"/>
      <c r="BJ11" s="27"/>
      <c r="BK11" s="27"/>
      <c r="BL11" s="27"/>
      <c r="BN11" s="27"/>
      <c r="BO11" s="12"/>
      <c r="BP11" s="60"/>
      <c r="BQ11" s="60"/>
      <c r="BR11" s="60"/>
      <c r="BS11" s="60"/>
      <c r="BT11" s="60"/>
      <c r="BU11" s="63"/>
      <c r="BV11" s="28"/>
      <c r="BW11" s="63"/>
      <c r="BX11" s="63"/>
      <c r="BY11" s="57"/>
      <c r="BZ11" s="57"/>
      <c r="CA11" s="57"/>
      <c r="CB11" s="57"/>
    </row>
    <row r="12" spans="1:80" ht="53.25" customHeight="1" x14ac:dyDescent="0.35">
      <c r="A12" s="30"/>
      <c r="B12" s="57"/>
      <c r="C12" s="57"/>
      <c r="D12" s="57"/>
      <c r="E12" s="57"/>
      <c r="F12" s="96">
        <v>3</v>
      </c>
      <c r="G12" s="97" t="s">
        <v>333</v>
      </c>
      <c r="H12" s="187" t="s">
        <v>205</v>
      </c>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57"/>
      <c r="AN12" s="57"/>
      <c r="AO12" s="57"/>
      <c r="AP12" s="57"/>
      <c r="AQ12" s="57"/>
      <c r="AR12" s="26"/>
      <c r="AS12" s="32"/>
      <c r="AT12" s="32"/>
      <c r="AU12" s="10"/>
      <c r="AV12" s="10"/>
      <c r="AW12" s="10"/>
      <c r="AX12" s="10"/>
      <c r="AY12" s="10"/>
      <c r="AZ12" s="10"/>
      <c r="BA12" s="10"/>
      <c r="BB12" s="10"/>
      <c r="BC12" s="27"/>
      <c r="BD12" s="27"/>
      <c r="BE12" s="27"/>
      <c r="BF12" s="27"/>
      <c r="BG12" s="27"/>
      <c r="BH12" s="27"/>
      <c r="BI12" s="27"/>
      <c r="BJ12" s="27"/>
      <c r="BK12" s="27"/>
      <c r="BL12" s="27"/>
      <c r="BN12" s="27"/>
      <c r="BO12" s="12"/>
      <c r="BP12" s="60"/>
      <c r="BQ12" s="60"/>
      <c r="BR12" s="60"/>
      <c r="BS12" s="60"/>
      <c r="BT12" s="60"/>
      <c r="BU12" s="63"/>
      <c r="BV12" s="28"/>
      <c r="BW12" s="63"/>
      <c r="BX12" s="63"/>
      <c r="BY12" s="57"/>
      <c r="BZ12" s="57"/>
      <c r="CA12" s="57"/>
      <c r="CB12" s="57"/>
    </row>
    <row r="13" spans="1:80" ht="36" customHeight="1" x14ac:dyDescent="0.35">
      <c r="A13" s="30"/>
      <c r="B13" s="57"/>
      <c r="C13" s="57"/>
      <c r="D13" s="57"/>
      <c r="E13" s="57"/>
      <c r="F13" s="96">
        <v>4</v>
      </c>
      <c r="G13" s="97" t="s">
        <v>334</v>
      </c>
      <c r="H13" s="187" t="s">
        <v>351</v>
      </c>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57"/>
      <c r="AN13" s="57"/>
      <c r="AO13" s="57"/>
      <c r="AP13" s="57"/>
      <c r="AQ13" s="57"/>
      <c r="AR13" s="26"/>
      <c r="AS13" s="32"/>
      <c r="AT13" s="32"/>
      <c r="AU13" s="10"/>
      <c r="AV13" s="10"/>
      <c r="AW13" s="10"/>
      <c r="AX13" s="10"/>
      <c r="AY13" s="10"/>
      <c r="AZ13" s="10"/>
      <c r="BA13" s="10"/>
      <c r="BB13" s="10"/>
      <c r="BC13" s="27"/>
      <c r="BD13" s="27"/>
      <c r="BE13" s="27"/>
      <c r="BF13" s="27"/>
      <c r="BG13" s="27"/>
      <c r="BH13" s="27"/>
      <c r="BI13" s="27"/>
      <c r="BJ13" s="27"/>
      <c r="BK13" s="27"/>
      <c r="BL13" s="27"/>
      <c r="BN13" s="27"/>
      <c r="BO13" s="12"/>
      <c r="BP13" s="60"/>
      <c r="BQ13" s="60"/>
      <c r="BR13" s="60"/>
      <c r="BS13" s="60"/>
      <c r="BT13" s="60"/>
      <c r="BU13" s="63"/>
      <c r="BV13" s="28"/>
      <c r="BW13" s="63"/>
      <c r="BX13" s="63"/>
      <c r="BY13" s="57"/>
      <c r="BZ13" s="57"/>
      <c r="CA13" s="57"/>
      <c r="CB13" s="57"/>
    </row>
    <row r="14" spans="1:80" ht="57" customHeight="1" x14ac:dyDescent="0.35">
      <c r="A14" s="30"/>
      <c r="B14" s="57"/>
      <c r="C14" s="57"/>
      <c r="D14" s="57"/>
      <c r="E14" s="57"/>
      <c r="F14" s="96">
        <v>5</v>
      </c>
      <c r="G14" s="97" t="s">
        <v>335</v>
      </c>
      <c r="H14" s="187" t="s">
        <v>350</v>
      </c>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57"/>
      <c r="AN14" s="57"/>
      <c r="AO14" s="57"/>
      <c r="AP14" s="57"/>
      <c r="AQ14" s="57"/>
      <c r="AR14" s="26"/>
      <c r="AS14" s="32"/>
      <c r="AT14" s="32"/>
      <c r="AU14" s="10"/>
      <c r="AV14" s="10"/>
      <c r="AW14" s="10"/>
      <c r="AX14" s="10"/>
      <c r="AY14" s="10"/>
      <c r="AZ14" s="10"/>
      <c r="BA14" s="10"/>
      <c r="BB14" s="10"/>
      <c r="BC14" s="27"/>
      <c r="BD14" s="27"/>
      <c r="BE14" s="27"/>
      <c r="BF14" s="27"/>
      <c r="BG14" s="27"/>
      <c r="BH14" s="27"/>
      <c r="BI14" s="27"/>
      <c r="BJ14" s="27"/>
      <c r="BK14" s="27"/>
      <c r="BL14" s="27"/>
      <c r="BN14" s="27"/>
      <c r="BO14" s="12"/>
      <c r="BP14" s="60"/>
      <c r="BQ14" s="60"/>
      <c r="BR14" s="60"/>
      <c r="BS14" s="60"/>
      <c r="BT14" s="60"/>
      <c r="BU14" s="63"/>
      <c r="BV14" s="28"/>
      <c r="BW14" s="63"/>
      <c r="BX14" s="63"/>
      <c r="BY14" s="57"/>
      <c r="BZ14" s="57"/>
      <c r="CA14" s="57"/>
      <c r="CB14" s="57"/>
    </row>
    <row r="15" spans="1:80" ht="42.75" customHeight="1" x14ac:dyDescent="0.35">
      <c r="A15" s="30"/>
      <c r="B15" s="57"/>
      <c r="C15" s="57"/>
      <c r="D15" s="57"/>
      <c r="E15" s="57"/>
      <c r="F15" s="96">
        <v>6</v>
      </c>
      <c r="G15" s="97" t="s">
        <v>336</v>
      </c>
      <c r="H15" s="187" t="s">
        <v>349</v>
      </c>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57"/>
      <c r="AN15" s="57"/>
      <c r="AO15" s="57"/>
      <c r="AP15" s="57"/>
      <c r="AQ15" s="57"/>
      <c r="AR15" s="26"/>
      <c r="AS15" s="32"/>
      <c r="AT15" s="32"/>
      <c r="AU15" s="10"/>
      <c r="AV15" s="10"/>
      <c r="AW15" s="10"/>
      <c r="AX15" s="10"/>
      <c r="AY15" s="10"/>
      <c r="AZ15" s="10"/>
      <c r="BA15" s="10"/>
      <c r="BB15" s="10"/>
      <c r="BC15" s="27"/>
      <c r="BD15" s="27"/>
      <c r="BE15" s="27"/>
      <c r="BF15" s="27"/>
      <c r="BG15" s="27"/>
      <c r="BH15" s="27"/>
      <c r="BI15" s="27"/>
      <c r="BJ15" s="27"/>
      <c r="BK15" s="27"/>
      <c r="BL15" s="27"/>
      <c r="BN15" s="27"/>
      <c r="BO15" s="12"/>
      <c r="BP15" s="60"/>
      <c r="BQ15" s="60"/>
      <c r="BR15" s="60"/>
      <c r="BS15" s="60"/>
      <c r="BT15" s="60"/>
      <c r="BU15" s="63"/>
      <c r="BV15" s="28"/>
      <c r="BW15" s="63"/>
      <c r="BX15" s="63"/>
      <c r="BY15" s="57"/>
      <c r="BZ15" s="57"/>
      <c r="CA15" s="57"/>
      <c r="CB15" s="57"/>
    </row>
    <row r="16" spans="1:80" ht="49.5" customHeight="1" x14ac:dyDescent="0.35">
      <c r="A16" s="30"/>
      <c r="B16" s="57"/>
      <c r="C16" s="57"/>
      <c r="D16" s="57"/>
      <c r="E16" s="57"/>
      <c r="F16" s="96">
        <v>7</v>
      </c>
      <c r="G16" s="97" t="s">
        <v>337</v>
      </c>
      <c r="H16" s="187" t="s">
        <v>348</v>
      </c>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57"/>
      <c r="AN16" s="57"/>
      <c r="AO16" s="57"/>
      <c r="AP16" s="57"/>
      <c r="AQ16" s="57"/>
      <c r="AR16" s="26"/>
      <c r="AS16" s="32"/>
      <c r="AT16" s="32"/>
      <c r="AU16" s="10"/>
      <c r="AV16" s="10"/>
      <c r="AW16" s="10"/>
      <c r="AX16" s="10"/>
      <c r="AY16" s="10"/>
      <c r="AZ16" s="10"/>
      <c r="BA16" s="10"/>
      <c r="BB16" s="10"/>
      <c r="BC16" s="27"/>
      <c r="BD16" s="27"/>
      <c r="BE16" s="27"/>
      <c r="BF16" s="27"/>
      <c r="BG16" s="27"/>
      <c r="BH16" s="27"/>
      <c r="BI16" s="27"/>
      <c r="BJ16" s="27"/>
      <c r="BK16" s="27"/>
      <c r="BL16" s="27"/>
      <c r="BN16" s="27"/>
      <c r="BO16" s="12"/>
      <c r="BP16" s="60"/>
      <c r="BQ16" s="60"/>
      <c r="BR16" s="60"/>
      <c r="BS16" s="60"/>
      <c r="BT16" s="60"/>
      <c r="BU16" s="63"/>
      <c r="BV16" s="28"/>
      <c r="BW16" s="63"/>
      <c r="BX16" s="63"/>
      <c r="BY16" s="57"/>
      <c r="BZ16" s="57"/>
      <c r="CA16" s="57"/>
      <c r="CB16" s="57"/>
    </row>
    <row r="17" spans="1:80" ht="51.75" customHeight="1" x14ac:dyDescent="0.35">
      <c r="A17" s="30"/>
      <c r="B17" s="57"/>
      <c r="C17" s="57"/>
      <c r="D17" s="57"/>
      <c r="E17" s="57"/>
      <c r="F17" s="96">
        <v>8</v>
      </c>
      <c r="G17" s="97" t="s">
        <v>338</v>
      </c>
      <c r="H17" s="187" t="s">
        <v>347</v>
      </c>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57"/>
      <c r="AN17" s="57"/>
      <c r="AO17" s="57"/>
      <c r="AP17" s="57"/>
      <c r="AQ17" s="57"/>
      <c r="AR17" s="26"/>
      <c r="AS17" s="32"/>
      <c r="AT17" s="32"/>
      <c r="AU17" s="10"/>
      <c r="AV17" s="10"/>
      <c r="AW17" s="10"/>
      <c r="AX17" s="10"/>
      <c r="AY17" s="10"/>
      <c r="AZ17" s="10"/>
      <c r="BA17" s="10"/>
      <c r="BB17" s="10"/>
      <c r="BC17" s="27"/>
      <c r="BD17" s="27"/>
      <c r="BE17" s="27"/>
      <c r="BF17" s="27"/>
      <c r="BG17" s="27"/>
      <c r="BH17" s="27"/>
      <c r="BI17" s="27"/>
      <c r="BJ17" s="27"/>
      <c r="BK17" s="27"/>
      <c r="BL17" s="27"/>
      <c r="BN17" s="27"/>
      <c r="BO17" s="12"/>
      <c r="BP17" s="60"/>
      <c r="BQ17" s="60"/>
      <c r="BR17" s="60"/>
      <c r="BS17" s="60"/>
      <c r="BT17" s="60"/>
      <c r="BU17" s="63"/>
      <c r="BV17" s="28"/>
      <c r="BW17" s="63"/>
      <c r="BX17" s="63"/>
      <c r="BY17" s="57"/>
      <c r="BZ17" s="57"/>
      <c r="CA17" s="57"/>
      <c r="CB17" s="57"/>
    </row>
    <row r="18" spans="1:80" ht="55.5" customHeight="1" x14ac:dyDescent="0.35">
      <c r="A18" s="30"/>
      <c r="B18" s="57"/>
      <c r="C18" s="57"/>
      <c r="D18" s="57"/>
      <c r="E18" s="57"/>
      <c r="F18" s="96">
        <v>9</v>
      </c>
      <c r="G18" s="97" t="s">
        <v>339</v>
      </c>
      <c r="H18" s="187" t="s">
        <v>346</v>
      </c>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57"/>
      <c r="AN18" s="57"/>
      <c r="AO18" s="57"/>
      <c r="AP18" s="57"/>
      <c r="AQ18" s="57"/>
      <c r="AR18" s="26"/>
      <c r="AS18" s="32"/>
      <c r="AT18" s="32"/>
      <c r="AU18" s="10"/>
      <c r="AV18" s="10"/>
      <c r="AW18" s="10"/>
      <c r="AX18" s="10"/>
      <c r="AY18" s="10"/>
      <c r="AZ18" s="10"/>
      <c r="BA18" s="10"/>
      <c r="BB18" s="10"/>
      <c r="BC18" s="27"/>
      <c r="BD18" s="27"/>
      <c r="BE18" s="27"/>
      <c r="BF18" s="27"/>
      <c r="BG18" s="27"/>
      <c r="BH18" s="27"/>
      <c r="BI18" s="27"/>
      <c r="BJ18" s="27"/>
      <c r="BK18" s="27"/>
      <c r="BL18" s="27"/>
      <c r="BN18" s="27"/>
      <c r="BO18" s="12"/>
      <c r="BP18" s="60"/>
      <c r="BQ18" s="60"/>
      <c r="BR18" s="60"/>
      <c r="BS18" s="60"/>
      <c r="BT18" s="60"/>
      <c r="BU18" s="63"/>
      <c r="BV18" s="28"/>
      <c r="BW18" s="63"/>
      <c r="BX18" s="63"/>
      <c r="BY18" s="57"/>
      <c r="BZ18" s="57"/>
      <c r="CA18" s="57"/>
      <c r="CB18" s="57"/>
    </row>
    <row r="19" spans="1:80" ht="30.75" customHeight="1" x14ac:dyDescent="0.35">
      <c r="A19" s="30"/>
      <c r="B19" s="57"/>
      <c r="C19" s="57"/>
      <c r="D19" s="57"/>
      <c r="E19" s="57"/>
      <c r="F19" s="96">
        <v>10</v>
      </c>
      <c r="G19" s="97" t="s">
        <v>340</v>
      </c>
      <c r="H19" s="187" t="s">
        <v>345</v>
      </c>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57"/>
      <c r="AN19" s="57"/>
      <c r="AO19" s="57"/>
      <c r="AP19" s="57"/>
      <c r="AQ19" s="57"/>
      <c r="AR19" s="26" t="s">
        <v>192</v>
      </c>
      <c r="AS19" s="32"/>
      <c r="AT19" s="32"/>
      <c r="AU19" s="10"/>
      <c r="AV19" s="10"/>
      <c r="AW19" s="10"/>
      <c r="AX19" s="10"/>
      <c r="AY19" s="10"/>
      <c r="AZ19" s="10"/>
      <c r="BA19" s="10"/>
      <c r="BB19" s="10"/>
      <c r="BC19" s="27"/>
      <c r="BD19" s="27"/>
      <c r="BE19" s="27"/>
      <c r="BF19" s="27"/>
      <c r="BG19" s="27"/>
      <c r="BH19" s="27"/>
      <c r="BI19" s="27"/>
      <c r="BJ19" s="27"/>
      <c r="BK19" s="27"/>
      <c r="BL19" s="27"/>
      <c r="BN19" s="27"/>
      <c r="BO19" s="12"/>
      <c r="BP19" s="60"/>
      <c r="BQ19" s="60"/>
      <c r="BR19" s="60"/>
      <c r="BS19" s="60"/>
      <c r="BT19" s="60"/>
      <c r="BU19" s="63"/>
      <c r="BV19" s="28"/>
      <c r="BW19" s="63"/>
      <c r="BX19" s="63"/>
      <c r="BY19" s="57"/>
      <c r="BZ19" s="57"/>
      <c r="CA19" s="57"/>
      <c r="CB19" s="57"/>
    </row>
    <row r="20" spans="1:80" ht="45" customHeight="1" x14ac:dyDescent="0.35">
      <c r="A20" s="30"/>
      <c r="B20" s="57"/>
      <c r="C20" s="57"/>
      <c r="D20" s="57"/>
      <c r="E20" s="57"/>
      <c r="F20" s="96">
        <v>11</v>
      </c>
      <c r="G20" s="97" t="s">
        <v>341</v>
      </c>
      <c r="H20" s="102" t="s">
        <v>344</v>
      </c>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
      <c r="AN20" s="10"/>
      <c r="AO20" s="10"/>
      <c r="AP20" s="20"/>
      <c r="AQ20" s="33"/>
      <c r="AR20" s="34"/>
      <c r="AS20" s="34"/>
      <c r="AT20" s="34"/>
      <c r="AU20" s="10"/>
      <c r="AV20" s="10"/>
      <c r="AW20" s="10"/>
      <c r="AX20" s="10"/>
      <c r="AY20" s="10"/>
      <c r="AZ20" s="10"/>
      <c r="BA20" s="10"/>
      <c r="BB20" s="10"/>
      <c r="BC20" s="27"/>
      <c r="BD20" s="27"/>
      <c r="BE20" s="27"/>
      <c r="BF20" s="27"/>
      <c r="BG20" s="27"/>
      <c r="BH20" s="27"/>
      <c r="BI20" s="27"/>
      <c r="BJ20" s="27"/>
      <c r="BK20" s="27"/>
      <c r="BL20" s="27"/>
      <c r="BN20" s="27"/>
      <c r="BO20" s="12"/>
      <c r="BP20" s="60"/>
      <c r="BQ20" s="60"/>
      <c r="BR20" s="60"/>
      <c r="BS20" s="60"/>
      <c r="BT20" s="60"/>
      <c r="BU20" s="63"/>
      <c r="BV20" s="28"/>
      <c r="BW20" s="63"/>
      <c r="BX20" s="63"/>
      <c r="BY20" s="57"/>
      <c r="BZ20" s="57"/>
      <c r="CA20" s="57"/>
      <c r="CB20" s="57"/>
    </row>
    <row r="21" spans="1:80" ht="60" customHeight="1" x14ac:dyDescent="0.35">
      <c r="A21" s="30"/>
      <c r="B21" s="57"/>
      <c r="C21" s="57"/>
      <c r="D21" s="57"/>
      <c r="E21" s="57"/>
      <c r="F21" s="96">
        <v>12</v>
      </c>
      <c r="G21" s="97" t="s">
        <v>342</v>
      </c>
      <c r="H21" s="102" t="s">
        <v>343</v>
      </c>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
      <c r="AN21" s="10"/>
      <c r="AO21" s="10"/>
      <c r="AP21" s="20"/>
      <c r="AQ21" s="33"/>
      <c r="AR21" s="34"/>
      <c r="AS21" s="34"/>
      <c r="AT21" s="34"/>
      <c r="AU21" s="10"/>
      <c r="AV21" s="10"/>
      <c r="AW21" s="10"/>
      <c r="AX21" s="10"/>
      <c r="AY21" s="10"/>
      <c r="AZ21" s="10"/>
      <c r="BA21" s="10"/>
      <c r="BB21" s="10"/>
      <c r="BC21" s="27"/>
      <c r="BD21" s="27"/>
      <c r="BE21" s="27"/>
      <c r="BF21" s="27"/>
      <c r="BG21" s="27"/>
      <c r="BH21" s="27"/>
      <c r="BI21" s="27"/>
      <c r="BJ21" s="27"/>
      <c r="BK21" s="27"/>
      <c r="BL21" s="27"/>
      <c r="BN21" s="27"/>
      <c r="BO21" s="12"/>
      <c r="BP21" s="60"/>
      <c r="BQ21" s="60"/>
      <c r="BR21" s="60"/>
      <c r="BS21" s="60"/>
      <c r="BT21" s="60"/>
      <c r="BU21" s="63"/>
      <c r="BV21" s="28"/>
      <c r="BW21" s="63"/>
      <c r="BX21" s="63"/>
      <c r="BY21" s="57"/>
      <c r="BZ21" s="57"/>
      <c r="CA21" s="57"/>
      <c r="CB21" s="57"/>
    </row>
    <row r="22" spans="1:80" ht="67.5" customHeight="1" x14ac:dyDescent="0.35">
      <c r="A22" s="30"/>
      <c r="B22" s="57"/>
      <c r="C22" s="57"/>
      <c r="D22" s="57"/>
      <c r="E22" s="57"/>
      <c r="F22" s="96">
        <v>13</v>
      </c>
      <c r="G22" s="96" t="s">
        <v>397</v>
      </c>
      <c r="H22" s="102" t="s">
        <v>398</v>
      </c>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
      <c r="AN22" s="10"/>
      <c r="AO22" s="10"/>
      <c r="AP22" s="20"/>
      <c r="AQ22" s="99"/>
      <c r="AR22" s="34"/>
      <c r="AS22" s="34"/>
      <c r="AT22" s="34"/>
      <c r="AU22" s="10"/>
      <c r="AV22" s="10"/>
      <c r="AW22" s="10"/>
      <c r="AX22" s="10"/>
      <c r="AY22" s="10"/>
      <c r="AZ22" s="10"/>
      <c r="BA22" s="10"/>
      <c r="BB22" s="10"/>
      <c r="BC22" s="27"/>
      <c r="BD22" s="27"/>
      <c r="BE22" s="27"/>
      <c r="BF22" s="27"/>
      <c r="BG22" s="27"/>
      <c r="BH22" s="27"/>
      <c r="BI22" s="27"/>
      <c r="BJ22" s="27"/>
      <c r="BK22" s="27"/>
      <c r="BL22" s="27"/>
      <c r="BN22" s="27"/>
      <c r="BO22" s="12"/>
      <c r="BP22" s="60"/>
      <c r="BQ22" s="60"/>
      <c r="BR22" s="60"/>
      <c r="BS22" s="60"/>
      <c r="BT22" s="60"/>
      <c r="BU22" s="63"/>
      <c r="BV22" s="28"/>
      <c r="BW22" s="63"/>
      <c r="BX22" s="63"/>
      <c r="BY22" s="57"/>
      <c r="BZ22" s="57"/>
      <c r="CA22" s="57"/>
      <c r="CB22" s="57"/>
    </row>
    <row r="23" spans="1:80" ht="59.25" customHeight="1" x14ac:dyDescent="0.35">
      <c r="A23" s="30"/>
      <c r="B23" s="30"/>
      <c r="C23" s="30"/>
      <c r="D23" s="30"/>
      <c r="E23" s="30"/>
      <c r="F23" s="98">
        <v>14</v>
      </c>
      <c r="G23" s="100" t="s">
        <v>403</v>
      </c>
      <c r="H23" s="102" t="s">
        <v>402</v>
      </c>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
      <c r="AN23" s="10"/>
      <c r="AO23" s="10"/>
      <c r="AP23" s="20"/>
      <c r="AQ23" s="20"/>
      <c r="AR23" s="34"/>
      <c r="AS23" s="34"/>
      <c r="AT23" s="34"/>
      <c r="AU23" s="10"/>
      <c r="AV23" s="10"/>
      <c r="AW23" s="10"/>
      <c r="AX23" s="10"/>
      <c r="AY23" s="10"/>
      <c r="AZ23" s="10"/>
      <c r="BA23" s="10"/>
      <c r="BB23" s="10"/>
      <c r="BC23" s="27"/>
      <c r="BD23" s="27"/>
      <c r="BE23" s="27"/>
      <c r="BF23" s="27"/>
      <c r="BG23" s="27"/>
      <c r="BH23" s="27"/>
      <c r="BI23" s="27"/>
      <c r="BJ23" s="27"/>
      <c r="BK23" s="27"/>
      <c r="BL23" s="27"/>
      <c r="BN23" s="27"/>
      <c r="BO23" s="12"/>
      <c r="BP23" s="60"/>
      <c r="BQ23" s="60"/>
      <c r="BR23" s="60"/>
      <c r="BS23" s="60"/>
      <c r="BT23" s="60"/>
      <c r="BU23" s="63"/>
      <c r="BV23" s="28"/>
      <c r="BW23" s="63"/>
      <c r="BX23" s="63"/>
      <c r="BY23" s="57"/>
      <c r="BZ23" s="57"/>
      <c r="CA23" s="57"/>
      <c r="CB23" s="57"/>
    </row>
    <row r="24" spans="1:80" ht="16" thickBot="1" x14ac:dyDescent="0.4">
      <c r="BC24" s="27"/>
      <c r="BD24" s="27"/>
      <c r="BE24" s="27"/>
      <c r="BF24" s="27"/>
      <c r="BG24" s="27"/>
      <c r="BH24" s="27"/>
      <c r="BI24" s="27"/>
      <c r="BJ24" s="27"/>
      <c r="BK24" s="27"/>
      <c r="BL24" s="27"/>
      <c r="BM24" s="27"/>
      <c r="BN24" s="27"/>
    </row>
    <row r="25" spans="1:80" ht="29.25" customHeight="1" x14ac:dyDescent="0.35">
      <c r="A25" s="176" t="s">
        <v>0</v>
      </c>
      <c r="B25" s="177"/>
      <c r="C25" s="177"/>
      <c r="D25" s="177"/>
      <c r="E25" s="177"/>
      <c r="F25" s="177"/>
      <c r="G25" s="177"/>
      <c r="H25" s="177"/>
      <c r="I25" s="177"/>
      <c r="J25" s="177"/>
      <c r="K25" s="177" t="s">
        <v>1</v>
      </c>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3" t="s">
        <v>2</v>
      </c>
    </row>
    <row r="26" spans="1:80" ht="40.5" customHeight="1" x14ac:dyDescent="0.35">
      <c r="A26" s="178"/>
      <c r="B26" s="179"/>
      <c r="C26" s="179"/>
      <c r="D26" s="179"/>
      <c r="E26" s="179"/>
      <c r="F26" s="179"/>
      <c r="G26" s="179"/>
      <c r="H26" s="179"/>
      <c r="I26" s="179"/>
      <c r="J26" s="179"/>
      <c r="K26" s="175" t="s">
        <v>3</v>
      </c>
      <c r="L26" s="175"/>
      <c r="M26" s="175"/>
      <c r="N26" s="175"/>
      <c r="O26" s="175"/>
      <c r="P26" s="175"/>
      <c r="Q26" s="175"/>
      <c r="R26" s="175"/>
      <c r="S26" s="175"/>
      <c r="T26" s="175"/>
      <c r="U26" s="175"/>
      <c r="V26" s="175"/>
      <c r="W26" s="175"/>
      <c r="X26" s="175"/>
      <c r="Y26" s="175"/>
      <c r="Z26" s="175"/>
      <c r="AA26" s="175"/>
      <c r="AB26" s="175"/>
      <c r="AC26" s="175"/>
      <c r="AD26" s="175"/>
      <c r="AE26" s="175" t="s">
        <v>4</v>
      </c>
      <c r="AF26" s="175"/>
      <c r="AG26" s="175"/>
      <c r="AH26" s="175"/>
      <c r="AI26" s="175"/>
      <c r="AJ26" s="175" t="s">
        <v>5</v>
      </c>
      <c r="AK26" s="175"/>
      <c r="AL26" s="175"/>
      <c r="AM26" s="175" t="s">
        <v>6</v>
      </c>
      <c r="AN26" s="175"/>
      <c r="AO26" s="175"/>
      <c r="AP26" s="175"/>
      <c r="AQ26" s="175"/>
      <c r="AR26" s="175"/>
      <c r="AS26" s="175"/>
      <c r="AT26" s="175"/>
      <c r="AU26" s="175"/>
      <c r="AV26" s="175"/>
      <c r="AW26" s="175"/>
      <c r="AX26" s="175"/>
      <c r="AY26" s="175"/>
      <c r="AZ26" s="175"/>
      <c r="BA26" s="175"/>
      <c r="BB26" s="175"/>
      <c r="BC26" s="175" t="s">
        <v>7</v>
      </c>
      <c r="BD26" s="175"/>
      <c r="BE26" s="175" t="s">
        <v>8</v>
      </c>
      <c r="BF26" s="175"/>
      <c r="BG26" s="175" t="s">
        <v>9</v>
      </c>
      <c r="BH26" s="175"/>
      <c r="BI26" s="175"/>
      <c r="BJ26" s="175"/>
      <c r="BK26" s="175" t="s">
        <v>10</v>
      </c>
      <c r="BL26" s="175"/>
      <c r="BM26" s="175"/>
      <c r="BN26" s="174"/>
    </row>
    <row r="27" spans="1:80" ht="152.25" customHeight="1" x14ac:dyDescent="0.35">
      <c r="A27" s="35" t="s">
        <v>11</v>
      </c>
      <c r="B27" s="6" t="s">
        <v>12</v>
      </c>
      <c r="C27" s="6" t="s">
        <v>13</v>
      </c>
      <c r="D27" s="6" t="s">
        <v>14</v>
      </c>
      <c r="E27" s="6" t="s">
        <v>194</v>
      </c>
      <c r="F27" s="6" t="s">
        <v>89</v>
      </c>
      <c r="G27" s="6" t="s">
        <v>15</v>
      </c>
      <c r="H27" s="6" t="s">
        <v>16</v>
      </c>
      <c r="I27" s="6" t="s">
        <v>90</v>
      </c>
      <c r="J27" s="6" t="s">
        <v>17</v>
      </c>
      <c r="K27" s="6" t="s">
        <v>18</v>
      </c>
      <c r="L27" s="6" t="s">
        <v>19</v>
      </c>
      <c r="M27" s="6" t="s">
        <v>20</v>
      </c>
      <c r="N27" s="6" t="s">
        <v>21</v>
      </c>
      <c r="O27" s="6" t="s">
        <v>22</v>
      </c>
      <c r="P27" s="6" t="s">
        <v>23</v>
      </c>
      <c r="Q27" s="6" t="s">
        <v>24</v>
      </c>
      <c r="R27" s="6" t="s">
        <v>25</v>
      </c>
      <c r="S27" s="6" t="s">
        <v>26</v>
      </c>
      <c r="T27" s="6" t="s">
        <v>27</v>
      </c>
      <c r="U27" s="6" t="s">
        <v>28</v>
      </c>
      <c r="V27" s="6" t="s">
        <v>29</v>
      </c>
      <c r="W27" s="6" t="s">
        <v>30</v>
      </c>
      <c r="X27" s="6" t="s">
        <v>31</v>
      </c>
      <c r="Y27" s="6" t="s">
        <v>32</v>
      </c>
      <c r="Z27" s="6" t="s">
        <v>33</v>
      </c>
      <c r="AA27" s="6" t="s">
        <v>34</v>
      </c>
      <c r="AB27" s="6" t="s">
        <v>35</v>
      </c>
      <c r="AC27" s="6" t="s">
        <v>36</v>
      </c>
      <c r="AD27" s="6" t="s">
        <v>37</v>
      </c>
      <c r="AE27" s="7" t="s">
        <v>38</v>
      </c>
      <c r="AF27" s="7"/>
      <c r="AG27" s="7" t="s">
        <v>39</v>
      </c>
      <c r="AH27" s="7"/>
      <c r="AI27" s="7" t="s">
        <v>40</v>
      </c>
      <c r="AJ27" s="6" t="s">
        <v>41</v>
      </c>
      <c r="AK27" s="6" t="s">
        <v>42</v>
      </c>
      <c r="AL27" s="6" t="s">
        <v>43</v>
      </c>
      <c r="AM27" s="6" t="s">
        <v>44</v>
      </c>
      <c r="AN27" s="6"/>
      <c r="AO27" s="6" t="s">
        <v>45</v>
      </c>
      <c r="AP27" s="6"/>
      <c r="AQ27" s="6" t="s">
        <v>46</v>
      </c>
      <c r="AR27" s="6"/>
      <c r="AS27" s="6" t="s">
        <v>47</v>
      </c>
      <c r="AT27" s="6"/>
      <c r="AU27" s="6" t="s">
        <v>48</v>
      </c>
      <c r="AV27" s="6"/>
      <c r="AW27" s="6" t="s">
        <v>49</v>
      </c>
      <c r="AX27" s="6"/>
      <c r="AY27" s="6" t="s">
        <v>50</v>
      </c>
      <c r="AZ27" s="6"/>
      <c r="BA27" s="6" t="s">
        <v>51</v>
      </c>
      <c r="BB27" s="6" t="s">
        <v>52</v>
      </c>
      <c r="BC27" s="6" t="s">
        <v>53</v>
      </c>
      <c r="BD27" s="6" t="s">
        <v>54</v>
      </c>
      <c r="BE27" s="6" t="s">
        <v>55</v>
      </c>
      <c r="BF27" s="6" t="s">
        <v>56</v>
      </c>
      <c r="BG27" s="6" t="s">
        <v>57</v>
      </c>
      <c r="BH27" s="6" t="s">
        <v>58</v>
      </c>
      <c r="BI27" s="6" t="s">
        <v>59</v>
      </c>
      <c r="BJ27" s="6"/>
      <c r="BK27" s="6" t="s">
        <v>38</v>
      </c>
      <c r="BL27" s="6" t="s">
        <v>39</v>
      </c>
      <c r="BM27" s="6" t="s">
        <v>40</v>
      </c>
      <c r="BN27" s="36" t="s">
        <v>60</v>
      </c>
    </row>
    <row r="28" spans="1:80" ht="99.75" customHeight="1" x14ac:dyDescent="0.35">
      <c r="A28" s="157" t="s">
        <v>69</v>
      </c>
      <c r="B28" s="125" t="s">
        <v>230</v>
      </c>
      <c r="C28" s="159" t="s">
        <v>352</v>
      </c>
      <c r="D28" s="161" t="str">
        <f>+'Riesgo Corrupción'!C8</f>
        <v>Manipulación de información de reportes de seguimiento de avances de cumplimiento e indicadores institucionales en beneficio particular</v>
      </c>
      <c r="E28" s="126" t="s">
        <v>128</v>
      </c>
      <c r="F28" s="126" t="s">
        <v>147</v>
      </c>
      <c r="G28" s="109" t="s">
        <v>261</v>
      </c>
      <c r="H28" s="112" t="s">
        <v>362</v>
      </c>
      <c r="I28" s="126" t="s">
        <v>105</v>
      </c>
      <c r="J28" s="66" t="s">
        <v>262</v>
      </c>
      <c r="K28" s="125" t="s">
        <v>176</v>
      </c>
      <c r="L28" s="125" t="s">
        <v>172</v>
      </c>
      <c r="M28" s="125" t="s">
        <v>172</v>
      </c>
      <c r="N28" s="125" t="s">
        <v>172</v>
      </c>
      <c r="O28" s="125" t="s">
        <v>172</v>
      </c>
      <c r="P28" s="125" t="s">
        <v>176</v>
      </c>
      <c r="Q28" s="125" t="s">
        <v>172</v>
      </c>
      <c r="R28" s="125" t="s">
        <v>176</v>
      </c>
      <c r="S28" s="125" t="s">
        <v>172</v>
      </c>
      <c r="T28" s="125" t="s">
        <v>172</v>
      </c>
      <c r="U28" s="125" t="s">
        <v>172</v>
      </c>
      <c r="V28" s="125" t="s">
        <v>172</v>
      </c>
      <c r="W28" s="125" t="s">
        <v>172</v>
      </c>
      <c r="X28" s="125" t="s">
        <v>172</v>
      </c>
      <c r="Y28" s="125" t="s">
        <v>172</v>
      </c>
      <c r="Z28" s="125" t="s">
        <v>176</v>
      </c>
      <c r="AA28" s="125" t="s">
        <v>172</v>
      </c>
      <c r="AB28" s="125" t="s">
        <v>172</v>
      </c>
      <c r="AC28" s="125" t="s">
        <v>176</v>
      </c>
      <c r="AD28" s="126">
        <f>COUNTIF(K28:AC33, "SI")</f>
        <v>14</v>
      </c>
      <c r="AE28" s="125" t="s">
        <v>62</v>
      </c>
      <c r="AF28" s="126">
        <f>+VLOOKUP(AE28,[6]Listados!$K$8:$L$12,2,0)</f>
        <v>4</v>
      </c>
      <c r="AG28" s="126" t="str">
        <f>+IF(OR(AD28=1,AD28&lt;=5),"Moderado",IF(OR(AD28=6,AD28&lt;=11),"Mayor","Catastrófico"))</f>
        <v>Catastrófico</v>
      </c>
      <c r="AH28" s="127">
        <f>+VLOOKUP(AG28,[6]Listados!K13:L17,2,0)</f>
        <v>5</v>
      </c>
      <c r="AI28" s="128" t="str">
        <f>IF(AND(AE28&lt;&gt;"",AG28&lt;&gt;""),VLOOKUP(AE28&amp;AG28,Listados!$M$3:$N$27,2,FALSE),"")</f>
        <v>Extremo</v>
      </c>
      <c r="AJ28" s="119" t="str">
        <f>+'Descripción del Control '!B$3</f>
        <v xml:space="preserve"> El profesional de la Oficina Asesora de Planeación recibe trimestralmente el reporte de plan de gestión por parte de los Líderes de Proceso/Alcaldías Locales, y verifica la coherencia metodológica del reporte, realizando el monitoreo de acuerdo con lo establecido en el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K28" s="119" t="s">
        <v>261</v>
      </c>
      <c r="AL28" s="103" t="s">
        <v>111</v>
      </c>
      <c r="AM28" s="103" t="s">
        <v>172</v>
      </c>
      <c r="AN28" s="70">
        <f>+IF(AM28="si",15,"")</f>
        <v>15</v>
      </c>
      <c r="AO28" s="103" t="s">
        <v>172</v>
      </c>
      <c r="AP28" s="70">
        <f>+IF(AO28="si",15,"")</f>
        <v>15</v>
      </c>
      <c r="AQ28" s="103" t="s">
        <v>172</v>
      </c>
      <c r="AR28" s="70">
        <f>+IF(AQ28="si",15,"")</f>
        <v>15</v>
      </c>
      <c r="AS28" s="103" t="s">
        <v>195</v>
      </c>
      <c r="AT28" s="70">
        <f>+IF(AS28="Prevenir",15,IF(AS28="Detectar",10,""))</f>
        <v>15</v>
      </c>
      <c r="AU28" s="103" t="s">
        <v>172</v>
      </c>
      <c r="AV28" s="70">
        <f>+IF(AU28="si",15,"")</f>
        <v>15</v>
      </c>
      <c r="AW28" s="103" t="s">
        <v>172</v>
      </c>
      <c r="AX28" s="70">
        <f>+IF(AW28="si",15,"")</f>
        <v>15</v>
      </c>
      <c r="AY28" s="103" t="s">
        <v>173</v>
      </c>
      <c r="AZ28" s="70">
        <f>+IF(AY28="Completa",10,IF(AY28="Incompleta",5,""))</f>
        <v>10</v>
      </c>
      <c r="BA28" s="121">
        <f>IF((SUM(AN28,AP28,AR28,AT28,AV28,AX28,AZ28)=0),"",(SUM(AN28,AP28,AR28,AT28,AV28,AX28,AZ28)))</f>
        <v>100</v>
      </c>
      <c r="BB28" s="121" t="str">
        <f>IF(BA28&lt;=85,"Débil",IF(BA28&lt;=95,"Moderado",IF(BA28=100,"Fuerte","")))</f>
        <v>Fuerte</v>
      </c>
      <c r="BC28" s="103" t="s">
        <v>174</v>
      </c>
      <c r="BD28" s="121" t="str">
        <f>+IF(BC28="siempre","Fuerte",IF(BC28="Algunas veces","Moderado","Débil"))</f>
        <v>Fuerte</v>
      </c>
      <c r="BE28" s="121" t="str">
        <f>IF(AND(BB28="Fuerte",BD28="Fuerte"),"Fuerte",IF(AND(BB28="Fuerte",BD28="Moderado"),"Moderado",IF(AND(BB28="Moderado",BD28="Fuerte"),"Moderado",IF(AND(BB28="Moderado",BD28="Moderado"),"Moderado","Débil"))))</f>
        <v>Fuerte</v>
      </c>
      <c r="BF28" s="121">
        <f>IF(ISBLANK(BE28),"",IF(BE28="Débil", 0, IF(BE28="Moderado",50,100)))</f>
        <v>100</v>
      </c>
      <c r="BG28" s="126">
        <f>AVERAGE(BF28:BF33)</f>
        <v>100</v>
      </c>
      <c r="BH28" s="143" t="str">
        <f>IF(BG28&lt;=50, "Débil", IF(BG28&lt;=99,"Moderado","Fuerte"))</f>
        <v>Fuerte</v>
      </c>
      <c r="BI28" s="126">
        <f>+IF(BH28="Fuerte",2,IF(BH28="Moderado",1,0))</f>
        <v>2</v>
      </c>
      <c r="BJ28" s="126">
        <f>+AF28-BI28</f>
        <v>2</v>
      </c>
      <c r="BK28" s="143" t="str">
        <f>+VLOOKUP(BJ28,Listados!$J$18:$K$24,2,TRUE)</f>
        <v>Improbable</v>
      </c>
      <c r="BL28" s="143" t="str">
        <f>IF(ISBLANK(AG28),"",AG28)</f>
        <v>Catastrófico</v>
      </c>
      <c r="BM28" s="128" t="str">
        <f>IF(AND(BK28&lt;&gt;"",BL28&lt;&gt;""),VLOOKUP(BK28&amp;BL28,Listados!$M$3:$N$27,2,FALSE),"")</f>
        <v>Extremo</v>
      </c>
      <c r="BN28" s="149" t="str">
        <f>+VLOOKUP(BM28,Listados!$P$3:$Q$6,2,FALSE)</f>
        <v>Evitar el riesgo</v>
      </c>
    </row>
    <row r="29" spans="1:80" ht="31.5" customHeight="1" x14ac:dyDescent="0.35">
      <c r="A29" s="157"/>
      <c r="B29" s="125"/>
      <c r="C29" s="159"/>
      <c r="D29" s="161"/>
      <c r="E29" s="126"/>
      <c r="F29" s="126"/>
      <c r="G29" s="110"/>
      <c r="H29" s="113"/>
      <c r="I29" s="126"/>
      <c r="J29" s="106" t="s">
        <v>263</v>
      </c>
      <c r="K29" s="125"/>
      <c r="L29" s="125"/>
      <c r="M29" s="125"/>
      <c r="N29" s="125"/>
      <c r="O29" s="125"/>
      <c r="P29" s="125"/>
      <c r="Q29" s="125"/>
      <c r="R29" s="125"/>
      <c r="S29" s="125"/>
      <c r="T29" s="125"/>
      <c r="U29" s="125"/>
      <c r="V29" s="125"/>
      <c r="W29" s="125"/>
      <c r="X29" s="125"/>
      <c r="Y29" s="125"/>
      <c r="Z29" s="125"/>
      <c r="AA29" s="125"/>
      <c r="AB29" s="125"/>
      <c r="AC29" s="125"/>
      <c r="AD29" s="126"/>
      <c r="AE29" s="125"/>
      <c r="AF29" s="126"/>
      <c r="AG29" s="126" t="str">
        <f>+IF(OR(AE29=1,AE29&lt;=5),"Moderado",IF(OR(AE29=6,AE29&lt;=11),"Mayor","Catastrófico"))</f>
        <v>Moderado</v>
      </c>
      <c r="AH29" s="127"/>
      <c r="AI29" s="128"/>
      <c r="AJ29" s="120"/>
      <c r="AK29" s="120"/>
      <c r="AL29" s="104"/>
      <c r="AM29" s="104"/>
      <c r="AN29" s="70" t="str">
        <f t="shared" ref="AN29:AN92" si="0">+IF(AM29="si",15,"")</f>
        <v/>
      </c>
      <c r="AO29" s="104"/>
      <c r="AP29" s="70" t="str">
        <f t="shared" ref="AP29:AP92" si="1">+IF(AO29="si",15,"")</f>
        <v/>
      </c>
      <c r="AQ29" s="104"/>
      <c r="AR29" s="70" t="str">
        <f t="shared" ref="AR29:AR92" si="2">+IF(AQ29="si",15,"")</f>
        <v/>
      </c>
      <c r="AS29" s="104"/>
      <c r="AT29" s="70" t="str">
        <f t="shared" ref="AT29:AT92" si="3">+IF(AS29="Prevenir",15,IF(AS29="Detectar",10,""))</f>
        <v/>
      </c>
      <c r="AU29" s="104"/>
      <c r="AV29" s="70" t="str">
        <f t="shared" ref="AV29:AV92" si="4">+IF(AU29="si",15,"")</f>
        <v/>
      </c>
      <c r="AW29" s="104"/>
      <c r="AX29" s="70" t="str">
        <f t="shared" ref="AX29:AX92" si="5">+IF(AW29="si",15,"")</f>
        <v/>
      </c>
      <c r="AY29" s="104"/>
      <c r="AZ29" s="70" t="str">
        <f t="shared" ref="AZ29:AZ92" si="6">+IF(AY29="Completa",10,IF(AY29="Incompleta",5,""))</f>
        <v/>
      </c>
      <c r="BA29" s="122"/>
      <c r="BB29" s="122"/>
      <c r="BC29" s="104"/>
      <c r="BD29" s="122"/>
      <c r="BE29" s="122"/>
      <c r="BF29" s="122"/>
      <c r="BG29" s="126"/>
      <c r="BH29" s="143"/>
      <c r="BI29" s="126"/>
      <c r="BJ29" s="126"/>
      <c r="BK29" s="143"/>
      <c r="BL29" s="143"/>
      <c r="BM29" s="128"/>
      <c r="BN29" s="149"/>
    </row>
    <row r="30" spans="1:80" ht="31.5" customHeight="1" x14ac:dyDescent="0.35">
      <c r="A30" s="157"/>
      <c r="B30" s="125"/>
      <c r="C30" s="159"/>
      <c r="D30" s="161"/>
      <c r="E30" s="126"/>
      <c r="F30" s="126"/>
      <c r="G30" s="110"/>
      <c r="H30" s="113"/>
      <c r="I30" s="126"/>
      <c r="J30" s="108"/>
      <c r="K30" s="125"/>
      <c r="L30" s="125"/>
      <c r="M30" s="125"/>
      <c r="N30" s="125"/>
      <c r="O30" s="125"/>
      <c r="P30" s="125"/>
      <c r="Q30" s="125"/>
      <c r="R30" s="125"/>
      <c r="S30" s="125"/>
      <c r="T30" s="125"/>
      <c r="U30" s="125"/>
      <c r="V30" s="125"/>
      <c r="W30" s="125"/>
      <c r="X30" s="125"/>
      <c r="Y30" s="125"/>
      <c r="Z30" s="125"/>
      <c r="AA30" s="125"/>
      <c r="AB30" s="125"/>
      <c r="AC30" s="125"/>
      <c r="AD30" s="126"/>
      <c r="AE30" s="125"/>
      <c r="AF30" s="126"/>
      <c r="AG30" s="126" t="str">
        <f>+IF(OR(AE30=1,AE30&lt;=5),"Moderado",IF(OR(AE30=6,AE30&lt;=11),"Mayor","Catastrófico"))</f>
        <v>Moderado</v>
      </c>
      <c r="AH30" s="127"/>
      <c r="AI30" s="128"/>
      <c r="AJ30" s="120"/>
      <c r="AK30" s="120"/>
      <c r="AL30" s="104"/>
      <c r="AM30" s="104"/>
      <c r="AN30" s="70" t="str">
        <f t="shared" si="0"/>
        <v/>
      </c>
      <c r="AO30" s="104"/>
      <c r="AP30" s="70" t="str">
        <f t="shared" si="1"/>
        <v/>
      </c>
      <c r="AQ30" s="104"/>
      <c r="AR30" s="70" t="str">
        <f t="shared" si="2"/>
        <v/>
      </c>
      <c r="AS30" s="104"/>
      <c r="AT30" s="70" t="str">
        <f t="shared" si="3"/>
        <v/>
      </c>
      <c r="AU30" s="104"/>
      <c r="AV30" s="70" t="str">
        <f t="shared" si="4"/>
        <v/>
      </c>
      <c r="AW30" s="104"/>
      <c r="AX30" s="70" t="str">
        <f t="shared" si="5"/>
        <v/>
      </c>
      <c r="AY30" s="104"/>
      <c r="AZ30" s="70" t="str">
        <f t="shared" si="6"/>
        <v/>
      </c>
      <c r="BA30" s="122"/>
      <c r="BB30" s="122"/>
      <c r="BC30" s="104"/>
      <c r="BD30" s="122"/>
      <c r="BE30" s="122"/>
      <c r="BF30" s="122"/>
      <c r="BG30" s="126"/>
      <c r="BH30" s="143"/>
      <c r="BI30" s="126"/>
      <c r="BJ30" s="126"/>
      <c r="BK30" s="143"/>
      <c r="BL30" s="143"/>
      <c r="BM30" s="128"/>
      <c r="BN30" s="149"/>
    </row>
    <row r="31" spans="1:80" ht="31.5" customHeight="1" x14ac:dyDescent="0.35">
      <c r="A31" s="157"/>
      <c r="B31" s="125"/>
      <c r="C31" s="159"/>
      <c r="D31" s="161"/>
      <c r="E31" s="126"/>
      <c r="F31" s="126"/>
      <c r="G31" s="110"/>
      <c r="H31" s="113"/>
      <c r="I31" s="126"/>
      <c r="J31" s="108"/>
      <c r="K31" s="125"/>
      <c r="L31" s="125"/>
      <c r="M31" s="125"/>
      <c r="N31" s="125"/>
      <c r="O31" s="125"/>
      <c r="P31" s="125"/>
      <c r="Q31" s="125"/>
      <c r="R31" s="125"/>
      <c r="S31" s="125"/>
      <c r="T31" s="125"/>
      <c r="U31" s="125"/>
      <c r="V31" s="125"/>
      <c r="W31" s="125"/>
      <c r="X31" s="125"/>
      <c r="Y31" s="125"/>
      <c r="Z31" s="125"/>
      <c r="AA31" s="125"/>
      <c r="AB31" s="125"/>
      <c r="AC31" s="125"/>
      <c r="AD31" s="126"/>
      <c r="AE31" s="125"/>
      <c r="AF31" s="126"/>
      <c r="AG31" s="126" t="str">
        <f>+IF(OR(AE31=1,AE31&lt;=5),"Moderado",IF(OR(AE31=6,AE31&lt;=11),"Mayor","Catastrófico"))</f>
        <v>Moderado</v>
      </c>
      <c r="AH31" s="127"/>
      <c r="AI31" s="128"/>
      <c r="AJ31" s="120"/>
      <c r="AK31" s="120"/>
      <c r="AL31" s="104"/>
      <c r="AM31" s="104"/>
      <c r="AN31" s="70" t="str">
        <f t="shared" si="0"/>
        <v/>
      </c>
      <c r="AO31" s="104"/>
      <c r="AP31" s="70" t="str">
        <f t="shared" si="1"/>
        <v/>
      </c>
      <c r="AQ31" s="104"/>
      <c r="AR31" s="70" t="str">
        <f t="shared" si="2"/>
        <v/>
      </c>
      <c r="AS31" s="104"/>
      <c r="AT31" s="70" t="str">
        <f t="shared" si="3"/>
        <v/>
      </c>
      <c r="AU31" s="104"/>
      <c r="AV31" s="70" t="str">
        <f t="shared" si="4"/>
        <v/>
      </c>
      <c r="AW31" s="104"/>
      <c r="AX31" s="70" t="str">
        <f t="shared" si="5"/>
        <v/>
      </c>
      <c r="AY31" s="104"/>
      <c r="AZ31" s="70" t="str">
        <f t="shared" si="6"/>
        <v/>
      </c>
      <c r="BA31" s="122"/>
      <c r="BB31" s="122"/>
      <c r="BC31" s="104"/>
      <c r="BD31" s="122"/>
      <c r="BE31" s="122"/>
      <c r="BF31" s="122"/>
      <c r="BG31" s="126"/>
      <c r="BH31" s="143"/>
      <c r="BI31" s="126"/>
      <c r="BJ31" s="126"/>
      <c r="BK31" s="143"/>
      <c r="BL31" s="143"/>
      <c r="BM31" s="128"/>
      <c r="BN31" s="149"/>
    </row>
    <row r="32" spans="1:80" ht="31.5" customHeight="1" x14ac:dyDescent="0.35">
      <c r="A32" s="157"/>
      <c r="B32" s="125"/>
      <c r="C32" s="159"/>
      <c r="D32" s="161"/>
      <c r="E32" s="126"/>
      <c r="F32" s="126"/>
      <c r="G32" s="110"/>
      <c r="H32" s="113"/>
      <c r="I32" s="126"/>
      <c r="J32" s="108"/>
      <c r="K32" s="125"/>
      <c r="L32" s="125"/>
      <c r="M32" s="125"/>
      <c r="N32" s="125"/>
      <c r="O32" s="125"/>
      <c r="P32" s="125"/>
      <c r="Q32" s="125"/>
      <c r="R32" s="125"/>
      <c r="S32" s="125"/>
      <c r="T32" s="125"/>
      <c r="U32" s="125"/>
      <c r="V32" s="125"/>
      <c r="W32" s="125"/>
      <c r="X32" s="125"/>
      <c r="Y32" s="125"/>
      <c r="Z32" s="125"/>
      <c r="AA32" s="125"/>
      <c r="AB32" s="125"/>
      <c r="AC32" s="125"/>
      <c r="AD32" s="126"/>
      <c r="AE32" s="125"/>
      <c r="AF32" s="126"/>
      <c r="AG32" s="126" t="str">
        <f>+IF(OR(AE32=1,AE32&lt;=5),"Moderado",IF(OR(AE32=6,AE32&lt;=11),"Mayor","Catastrófico"))</f>
        <v>Moderado</v>
      </c>
      <c r="AH32" s="127"/>
      <c r="AI32" s="128"/>
      <c r="AJ32" s="120"/>
      <c r="AK32" s="120"/>
      <c r="AL32" s="104"/>
      <c r="AM32" s="104"/>
      <c r="AN32" s="70" t="str">
        <f t="shared" si="0"/>
        <v/>
      </c>
      <c r="AO32" s="104"/>
      <c r="AP32" s="70" t="str">
        <f t="shared" si="1"/>
        <v/>
      </c>
      <c r="AQ32" s="104"/>
      <c r="AR32" s="70" t="str">
        <f t="shared" si="2"/>
        <v/>
      </c>
      <c r="AS32" s="104"/>
      <c r="AT32" s="70" t="str">
        <f t="shared" si="3"/>
        <v/>
      </c>
      <c r="AU32" s="104"/>
      <c r="AV32" s="70" t="str">
        <f t="shared" si="4"/>
        <v/>
      </c>
      <c r="AW32" s="104"/>
      <c r="AX32" s="70" t="str">
        <f t="shared" si="5"/>
        <v/>
      </c>
      <c r="AY32" s="104"/>
      <c r="AZ32" s="70" t="str">
        <f t="shared" si="6"/>
        <v/>
      </c>
      <c r="BA32" s="122"/>
      <c r="BB32" s="122"/>
      <c r="BC32" s="104"/>
      <c r="BD32" s="122"/>
      <c r="BE32" s="122"/>
      <c r="BF32" s="122"/>
      <c r="BG32" s="126"/>
      <c r="BH32" s="143"/>
      <c r="BI32" s="126"/>
      <c r="BJ32" s="126"/>
      <c r="BK32" s="143"/>
      <c r="BL32" s="143"/>
      <c r="BM32" s="128"/>
      <c r="BN32" s="149"/>
    </row>
    <row r="33" spans="1:66" ht="33.75" customHeight="1" x14ac:dyDescent="0.35">
      <c r="A33" s="157"/>
      <c r="B33" s="125"/>
      <c r="C33" s="159"/>
      <c r="D33" s="161"/>
      <c r="E33" s="126"/>
      <c r="F33" s="126"/>
      <c r="G33" s="111"/>
      <c r="H33" s="114"/>
      <c r="I33" s="126"/>
      <c r="J33" s="107"/>
      <c r="K33" s="125"/>
      <c r="L33" s="125"/>
      <c r="M33" s="125"/>
      <c r="N33" s="125"/>
      <c r="O33" s="125"/>
      <c r="P33" s="125"/>
      <c r="Q33" s="125"/>
      <c r="R33" s="125"/>
      <c r="S33" s="125"/>
      <c r="T33" s="125"/>
      <c r="U33" s="125"/>
      <c r="V33" s="125"/>
      <c r="W33" s="125"/>
      <c r="X33" s="125"/>
      <c r="Y33" s="125"/>
      <c r="Z33" s="125"/>
      <c r="AA33" s="125"/>
      <c r="AB33" s="125"/>
      <c r="AC33" s="125"/>
      <c r="AD33" s="126"/>
      <c r="AE33" s="125"/>
      <c r="AF33" s="126"/>
      <c r="AG33" s="126" t="str">
        <f>+IF(OR(AE33=1,AE33&lt;=5),"Moderado",IF(OR(AE33=6,AE33&lt;=11),"Mayor","Catastrófico"))</f>
        <v>Moderado</v>
      </c>
      <c r="AH33" s="127"/>
      <c r="AI33" s="128"/>
      <c r="AJ33" s="124"/>
      <c r="AK33" s="124"/>
      <c r="AL33" s="118"/>
      <c r="AM33" s="118"/>
      <c r="AN33" s="70" t="str">
        <f t="shared" si="0"/>
        <v/>
      </c>
      <c r="AO33" s="118"/>
      <c r="AP33" s="70" t="str">
        <f t="shared" si="1"/>
        <v/>
      </c>
      <c r="AQ33" s="118"/>
      <c r="AR33" s="70" t="str">
        <f t="shared" si="2"/>
        <v/>
      </c>
      <c r="AS33" s="118"/>
      <c r="AT33" s="70" t="str">
        <f t="shared" si="3"/>
        <v/>
      </c>
      <c r="AU33" s="118"/>
      <c r="AV33" s="70" t="str">
        <f t="shared" si="4"/>
        <v/>
      </c>
      <c r="AW33" s="118"/>
      <c r="AX33" s="70" t="str">
        <f t="shared" si="5"/>
        <v/>
      </c>
      <c r="AY33" s="118"/>
      <c r="AZ33" s="70" t="str">
        <f t="shared" si="6"/>
        <v/>
      </c>
      <c r="BA33" s="123"/>
      <c r="BB33" s="123"/>
      <c r="BC33" s="118"/>
      <c r="BD33" s="123"/>
      <c r="BE33" s="123"/>
      <c r="BF33" s="123"/>
      <c r="BG33" s="126"/>
      <c r="BH33" s="143"/>
      <c r="BI33" s="126"/>
      <c r="BJ33" s="126"/>
      <c r="BK33" s="143"/>
      <c r="BL33" s="143"/>
      <c r="BM33" s="128"/>
      <c r="BN33" s="149"/>
    </row>
    <row r="34" spans="1:66" ht="141.75" customHeight="1" x14ac:dyDescent="0.35">
      <c r="A34" s="157" t="s">
        <v>70</v>
      </c>
      <c r="B34" s="125" t="s">
        <v>229</v>
      </c>
      <c r="C34" s="159" t="s">
        <v>353</v>
      </c>
      <c r="D34" s="161" t="str">
        <f>+'Riesgo Corrupción'!C9</f>
        <v xml:space="preserve">Omisión o inoportuna divulgación/publicación de información sobre la gestión contractual, limitando el conocimiento a la ciudadanía por beneficiar a un particular.
</v>
      </c>
      <c r="E34" s="126" t="s">
        <v>128</v>
      </c>
      <c r="F34" s="126" t="s">
        <v>104</v>
      </c>
      <c r="G34" s="67" t="s">
        <v>379</v>
      </c>
      <c r="H34" s="71" t="s">
        <v>362</v>
      </c>
      <c r="I34" s="126" t="s">
        <v>118</v>
      </c>
      <c r="J34" s="66" t="s">
        <v>380</v>
      </c>
      <c r="K34" s="125" t="s">
        <v>176</v>
      </c>
      <c r="L34" s="125" t="s">
        <v>172</v>
      </c>
      <c r="M34" s="125" t="s">
        <v>172</v>
      </c>
      <c r="N34" s="125" t="s">
        <v>172</v>
      </c>
      <c r="O34" s="125" t="s">
        <v>172</v>
      </c>
      <c r="P34" s="125" t="s">
        <v>172</v>
      </c>
      <c r="Q34" s="125" t="s">
        <v>176</v>
      </c>
      <c r="R34" s="125" t="s">
        <v>176</v>
      </c>
      <c r="S34" s="125" t="s">
        <v>172</v>
      </c>
      <c r="T34" s="125" t="s">
        <v>172</v>
      </c>
      <c r="U34" s="125" t="s">
        <v>172</v>
      </c>
      <c r="V34" s="125" t="s">
        <v>172</v>
      </c>
      <c r="W34" s="125" t="s">
        <v>172</v>
      </c>
      <c r="X34" s="125" t="s">
        <v>172</v>
      </c>
      <c r="Y34" s="125" t="s">
        <v>172</v>
      </c>
      <c r="Z34" s="125" t="s">
        <v>176</v>
      </c>
      <c r="AA34" s="125" t="s">
        <v>172</v>
      </c>
      <c r="AB34" s="125" t="s">
        <v>172</v>
      </c>
      <c r="AC34" s="125" t="s">
        <v>176</v>
      </c>
      <c r="AD34" s="126">
        <f>COUNTIF(K34:AC39, "SI")</f>
        <v>14</v>
      </c>
      <c r="AE34" s="125" t="s">
        <v>62</v>
      </c>
      <c r="AF34" s="126">
        <f>+VLOOKUP(AE34,[6]Listados!$K$8:$L$12,2,0)</f>
        <v>4</v>
      </c>
      <c r="AG34" s="126" t="str">
        <f>+IF(OR(AD34=1,AD34&lt;=5),"Moderado",IF(OR(AD34=6,AD34&lt;=11),"Mayor","Catastrófico"))</f>
        <v>Catastrófico</v>
      </c>
      <c r="AH34" s="127" t="e">
        <f>+VLOOKUP(AG34,[6]Listados!K19:L23,2,0)</f>
        <v>#N/A</v>
      </c>
      <c r="AI34" s="128" t="str">
        <f>IF(AND(AE34&lt;&gt;"",AG34&lt;&gt;""),VLOOKUP(AE34&amp;AG34,Listados!$M$3:$N$27,2,FALSE),"")</f>
        <v>Extremo</v>
      </c>
      <c r="AJ34" s="64" t="str">
        <f>+'Descripción del Control '!B$4</f>
        <v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v>
      </c>
      <c r="AK34" s="89" t="s">
        <v>370</v>
      </c>
      <c r="AL34" s="69" t="s">
        <v>111</v>
      </c>
      <c r="AM34" s="69" t="s">
        <v>172</v>
      </c>
      <c r="AN34" s="70">
        <f>+IF(AM34="si",15,"")</f>
        <v>15</v>
      </c>
      <c r="AO34" s="69" t="s">
        <v>172</v>
      </c>
      <c r="AP34" s="70">
        <f>+IF(AO34="si",15,"")</f>
        <v>15</v>
      </c>
      <c r="AQ34" s="69" t="s">
        <v>172</v>
      </c>
      <c r="AR34" s="70">
        <f t="shared" si="2"/>
        <v>15</v>
      </c>
      <c r="AS34" s="69" t="s">
        <v>195</v>
      </c>
      <c r="AT34" s="70">
        <f t="shared" si="3"/>
        <v>15</v>
      </c>
      <c r="AU34" s="69" t="s">
        <v>172</v>
      </c>
      <c r="AV34" s="70">
        <f>+IF(AU34="si",15,"")</f>
        <v>15</v>
      </c>
      <c r="AW34" s="69" t="s">
        <v>172</v>
      </c>
      <c r="AX34" s="70">
        <f t="shared" si="5"/>
        <v>15</v>
      </c>
      <c r="AY34" s="69" t="s">
        <v>173</v>
      </c>
      <c r="AZ34" s="70">
        <f t="shared" si="6"/>
        <v>10</v>
      </c>
      <c r="BA34" s="70">
        <f t="shared" ref="BA34:BA92" si="7">IF((SUM(AN34,AP34,AR34,AT34,AV34,AX34,AZ34)=0),"",(SUM(AN34,AP34,AR34,AT34,AV34,AX34,AZ34)))</f>
        <v>100</v>
      </c>
      <c r="BB34" s="70" t="str">
        <f t="shared" ref="BB34:BB92" si="8">IF(BA34&lt;=85,"Débil",IF(BA34&lt;=95,"Moderado",IF(BA34=100,"Fuerte","")))</f>
        <v>Fuerte</v>
      </c>
      <c r="BC34" s="69" t="s">
        <v>174</v>
      </c>
      <c r="BD34" s="70" t="str">
        <f t="shared" ref="BD34:BD93" si="9">+IF(BC34="siempre","Fuerte",IF(BC34="Algunas veces","Moderado","Débil"))</f>
        <v>Fuerte</v>
      </c>
      <c r="BE34" s="70" t="str">
        <f t="shared" ref="BE34:BE92" si="10">IF(AND(BB34="Fuerte",BD34="Fuerte"),"Fuerte",IF(AND(BB34="Fuerte",BD34="Moderado"),"Moderado",IF(AND(BB34="Moderado",BD34="Fuerte"),"Moderado",IF(AND(BB34="Moderado",BD34="Moderado"),"Moderado","Débil"))))</f>
        <v>Fuerte</v>
      </c>
      <c r="BF34" s="70">
        <f t="shared" ref="BF34:BF93" si="11">IF(ISBLANK(BE34),"",IF(BE34="Débil", 0, IF(BE34="Moderado",50,100)))</f>
        <v>100</v>
      </c>
      <c r="BG34" s="126">
        <f>AVERAGE(BF34:BF39)</f>
        <v>100</v>
      </c>
      <c r="BH34" s="143" t="str">
        <f>IF(BG34&lt;=50, "Débil", IF(BG34&lt;=99,"Moderado","Fuerte"))</f>
        <v>Fuerte</v>
      </c>
      <c r="BI34" s="126">
        <f>+IF(BH34="Fuerte",2,IF(BH34="Moderado",1,0))</f>
        <v>2</v>
      </c>
      <c r="BJ34" s="126">
        <f>+AF34-BI34</f>
        <v>2</v>
      </c>
      <c r="BK34" s="143" t="str">
        <f>+VLOOKUP(BJ34,Listados!$J$18:$K$24,2,TRUE)</f>
        <v>Improbable</v>
      </c>
      <c r="BL34" s="143" t="str">
        <f>IF(ISBLANK(AG34),"",AG34)</f>
        <v>Catastrófico</v>
      </c>
      <c r="BM34" s="128" t="str">
        <f>IF(AND(BK34&lt;&gt;"",BL34&lt;&gt;""),VLOOKUP(BK34&amp;BL34,Listados!$M$3:$N$27,2,FALSE),"")</f>
        <v>Extremo</v>
      </c>
      <c r="BN34" s="149" t="str">
        <f>+VLOOKUP(BM34,Listados!$P$3:$Q$6,2,FALSE)</f>
        <v>Evitar el riesgo</v>
      </c>
    </row>
    <row r="35" spans="1:66" ht="65.25" customHeight="1" x14ac:dyDescent="0.35">
      <c r="A35" s="157"/>
      <c r="B35" s="125"/>
      <c r="C35" s="159"/>
      <c r="D35" s="161"/>
      <c r="E35" s="126"/>
      <c r="F35" s="126"/>
      <c r="G35" s="169" t="s">
        <v>371</v>
      </c>
      <c r="H35" s="112" t="s">
        <v>362</v>
      </c>
      <c r="I35" s="126"/>
      <c r="J35" s="66" t="s">
        <v>381</v>
      </c>
      <c r="K35" s="125"/>
      <c r="L35" s="125"/>
      <c r="M35" s="125"/>
      <c r="N35" s="125"/>
      <c r="O35" s="125"/>
      <c r="P35" s="125"/>
      <c r="Q35" s="125"/>
      <c r="R35" s="125"/>
      <c r="S35" s="125"/>
      <c r="T35" s="125"/>
      <c r="U35" s="125"/>
      <c r="V35" s="125"/>
      <c r="W35" s="125"/>
      <c r="X35" s="125"/>
      <c r="Y35" s="125"/>
      <c r="Z35" s="125"/>
      <c r="AA35" s="125"/>
      <c r="AB35" s="125"/>
      <c r="AC35" s="125"/>
      <c r="AD35" s="126"/>
      <c r="AE35" s="125"/>
      <c r="AF35" s="126"/>
      <c r="AG35" s="126" t="str">
        <f>+IF(OR(AE35=1,AE35&lt;=5),"Moderado",IF(OR(AE35=6,AE35&lt;=11),"Mayor","Catastrófico"))</f>
        <v>Moderado</v>
      </c>
      <c r="AH35" s="127"/>
      <c r="AI35" s="128"/>
      <c r="AJ35" s="119" t="str">
        <f>+'Descripción del Control '!C$4</f>
        <v>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v>
      </c>
      <c r="AK35" s="129" t="s">
        <v>371</v>
      </c>
      <c r="AL35" s="103" t="s">
        <v>111</v>
      </c>
      <c r="AM35" s="103" t="s">
        <v>172</v>
      </c>
      <c r="AN35" s="70">
        <f>+IF(AM35="si",15,"")</f>
        <v>15</v>
      </c>
      <c r="AO35" s="103" t="s">
        <v>172</v>
      </c>
      <c r="AP35" s="70">
        <f>+IF(AO35="si",15,"")</f>
        <v>15</v>
      </c>
      <c r="AQ35" s="103" t="s">
        <v>172</v>
      </c>
      <c r="AR35" s="70">
        <f t="shared" si="2"/>
        <v>15</v>
      </c>
      <c r="AS35" s="103" t="s">
        <v>195</v>
      </c>
      <c r="AT35" s="70">
        <f t="shared" si="3"/>
        <v>15</v>
      </c>
      <c r="AU35" s="103" t="s">
        <v>172</v>
      </c>
      <c r="AV35" s="70">
        <f>+IF(AU35="si",15,"")</f>
        <v>15</v>
      </c>
      <c r="AW35" s="103" t="s">
        <v>172</v>
      </c>
      <c r="AX35" s="70">
        <f t="shared" si="5"/>
        <v>15</v>
      </c>
      <c r="AY35" s="103" t="s">
        <v>173</v>
      </c>
      <c r="AZ35" s="70">
        <f t="shared" si="6"/>
        <v>10</v>
      </c>
      <c r="BA35" s="121">
        <f t="shared" si="7"/>
        <v>100</v>
      </c>
      <c r="BB35" s="121" t="str">
        <f t="shared" si="8"/>
        <v>Fuerte</v>
      </c>
      <c r="BC35" s="103" t="s">
        <v>174</v>
      </c>
      <c r="BD35" s="121" t="str">
        <f t="shared" si="9"/>
        <v>Fuerte</v>
      </c>
      <c r="BE35" s="121" t="str">
        <f t="shared" si="10"/>
        <v>Fuerte</v>
      </c>
      <c r="BF35" s="121">
        <f t="shared" si="11"/>
        <v>100</v>
      </c>
      <c r="BG35" s="126"/>
      <c r="BH35" s="143"/>
      <c r="BI35" s="126"/>
      <c r="BJ35" s="126"/>
      <c r="BK35" s="143"/>
      <c r="BL35" s="143"/>
      <c r="BM35" s="128"/>
      <c r="BN35" s="149"/>
    </row>
    <row r="36" spans="1:66" ht="69.75" customHeight="1" x14ac:dyDescent="0.35">
      <c r="A36" s="157"/>
      <c r="B36" s="125"/>
      <c r="C36" s="159"/>
      <c r="D36" s="161"/>
      <c r="E36" s="126"/>
      <c r="F36" s="126"/>
      <c r="G36" s="170"/>
      <c r="H36" s="113"/>
      <c r="I36" s="126"/>
      <c r="J36" s="106" t="s">
        <v>382</v>
      </c>
      <c r="K36" s="125"/>
      <c r="L36" s="125"/>
      <c r="M36" s="125"/>
      <c r="N36" s="125"/>
      <c r="O36" s="125"/>
      <c r="P36" s="125"/>
      <c r="Q36" s="125"/>
      <c r="R36" s="125"/>
      <c r="S36" s="125"/>
      <c r="T36" s="125"/>
      <c r="U36" s="125"/>
      <c r="V36" s="125"/>
      <c r="W36" s="125"/>
      <c r="X36" s="125"/>
      <c r="Y36" s="125"/>
      <c r="Z36" s="125"/>
      <c r="AA36" s="125"/>
      <c r="AB36" s="125"/>
      <c r="AC36" s="125"/>
      <c r="AD36" s="126"/>
      <c r="AE36" s="125"/>
      <c r="AF36" s="126"/>
      <c r="AG36" s="126" t="str">
        <f>+IF(OR(AE36=1,AE36&lt;=5),"Moderado",IF(OR(AE36=6,AE36&lt;=11),"Mayor","Catastrófico"))</f>
        <v>Moderado</v>
      </c>
      <c r="AH36" s="127"/>
      <c r="AI36" s="128"/>
      <c r="AJ36" s="120"/>
      <c r="AK36" s="130"/>
      <c r="AL36" s="104"/>
      <c r="AM36" s="104"/>
      <c r="AN36" s="70" t="str">
        <f t="shared" si="0"/>
        <v/>
      </c>
      <c r="AO36" s="104"/>
      <c r="AP36" s="70" t="str">
        <f t="shared" si="1"/>
        <v/>
      </c>
      <c r="AQ36" s="104"/>
      <c r="AR36" s="70" t="str">
        <f t="shared" si="2"/>
        <v/>
      </c>
      <c r="AS36" s="104"/>
      <c r="AT36" s="70" t="str">
        <f t="shared" si="3"/>
        <v/>
      </c>
      <c r="AU36" s="104"/>
      <c r="AV36" s="70" t="str">
        <f t="shared" si="4"/>
        <v/>
      </c>
      <c r="AW36" s="104"/>
      <c r="AX36" s="70" t="str">
        <f t="shared" si="5"/>
        <v/>
      </c>
      <c r="AY36" s="104"/>
      <c r="AZ36" s="70" t="str">
        <f t="shared" si="6"/>
        <v/>
      </c>
      <c r="BA36" s="122"/>
      <c r="BB36" s="122"/>
      <c r="BC36" s="104"/>
      <c r="BD36" s="122"/>
      <c r="BE36" s="122"/>
      <c r="BF36" s="122"/>
      <c r="BG36" s="126"/>
      <c r="BH36" s="143"/>
      <c r="BI36" s="126"/>
      <c r="BJ36" s="126"/>
      <c r="BK36" s="143"/>
      <c r="BL36" s="143"/>
      <c r="BM36" s="128"/>
      <c r="BN36" s="149"/>
    </row>
    <row r="37" spans="1:66" ht="12" customHeight="1" x14ac:dyDescent="0.35">
      <c r="A37" s="157"/>
      <c r="B37" s="125"/>
      <c r="C37" s="159"/>
      <c r="D37" s="161"/>
      <c r="E37" s="126"/>
      <c r="F37" s="126"/>
      <c r="G37" s="170"/>
      <c r="H37" s="113"/>
      <c r="I37" s="126"/>
      <c r="J37" s="108"/>
      <c r="K37" s="125"/>
      <c r="L37" s="125"/>
      <c r="M37" s="125"/>
      <c r="N37" s="125"/>
      <c r="O37" s="125"/>
      <c r="P37" s="125"/>
      <c r="Q37" s="125"/>
      <c r="R37" s="125"/>
      <c r="S37" s="125"/>
      <c r="T37" s="125"/>
      <c r="U37" s="125"/>
      <c r="V37" s="125"/>
      <c r="W37" s="125"/>
      <c r="X37" s="125"/>
      <c r="Y37" s="125"/>
      <c r="Z37" s="125"/>
      <c r="AA37" s="125"/>
      <c r="AB37" s="125"/>
      <c r="AC37" s="125"/>
      <c r="AD37" s="126"/>
      <c r="AE37" s="125"/>
      <c r="AF37" s="126"/>
      <c r="AG37" s="126" t="str">
        <f>+IF(OR(AE37=1,AE37&lt;=5),"Moderado",IF(OR(AE37=6,AE37&lt;=11),"Mayor","Catastrófico"))</f>
        <v>Moderado</v>
      </c>
      <c r="AH37" s="127"/>
      <c r="AI37" s="128"/>
      <c r="AJ37" s="120"/>
      <c r="AK37" s="130"/>
      <c r="AL37" s="104"/>
      <c r="AM37" s="104"/>
      <c r="AN37" s="70" t="str">
        <f t="shared" si="0"/>
        <v/>
      </c>
      <c r="AO37" s="104"/>
      <c r="AP37" s="70" t="str">
        <f t="shared" si="1"/>
        <v/>
      </c>
      <c r="AQ37" s="104"/>
      <c r="AR37" s="70" t="str">
        <f t="shared" si="2"/>
        <v/>
      </c>
      <c r="AS37" s="104"/>
      <c r="AT37" s="70" t="str">
        <f t="shared" si="3"/>
        <v/>
      </c>
      <c r="AU37" s="104"/>
      <c r="AV37" s="70" t="str">
        <f t="shared" si="4"/>
        <v/>
      </c>
      <c r="AW37" s="104"/>
      <c r="AX37" s="70" t="str">
        <f t="shared" si="5"/>
        <v/>
      </c>
      <c r="AY37" s="104"/>
      <c r="AZ37" s="70" t="str">
        <f t="shared" si="6"/>
        <v/>
      </c>
      <c r="BA37" s="122"/>
      <c r="BB37" s="122"/>
      <c r="BC37" s="104"/>
      <c r="BD37" s="122"/>
      <c r="BE37" s="122"/>
      <c r="BF37" s="122"/>
      <c r="BG37" s="126"/>
      <c r="BH37" s="143"/>
      <c r="BI37" s="126"/>
      <c r="BJ37" s="126"/>
      <c r="BK37" s="143"/>
      <c r="BL37" s="143"/>
      <c r="BM37" s="128"/>
      <c r="BN37" s="149"/>
    </row>
    <row r="38" spans="1:66" ht="35.25" hidden="1" customHeight="1" x14ac:dyDescent="0.35">
      <c r="A38" s="157"/>
      <c r="B38" s="125"/>
      <c r="C38" s="159"/>
      <c r="D38" s="161"/>
      <c r="E38" s="126"/>
      <c r="F38" s="126"/>
      <c r="G38" s="170"/>
      <c r="H38" s="113"/>
      <c r="I38" s="126"/>
      <c r="J38" s="108"/>
      <c r="K38" s="125"/>
      <c r="L38" s="125"/>
      <c r="M38" s="125"/>
      <c r="N38" s="125"/>
      <c r="O38" s="125"/>
      <c r="P38" s="125"/>
      <c r="Q38" s="125"/>
      <c r="R38" s="125"/>
      <c r="S38" s="125"/>
      <c r="T38" s="125"/>
      <c r="U38" s="125"/>
      <c r="V38" s="125"/>
      <c r="W38" s="125"/>
      <c r="X38" s="125"/>
      <c r="Y38" s="125"/>
      <c r="Z38" s="125"/>
      <c r="AA38" s="125"/>
      <c r="AB38" s="125"/>
      <c r="AC38" s="125"/>
      <c r="AD38" s="126"/>
      <c r="AE38" s="125"/>
      <c r="AF38" s="126"/>
      <c r="AG38" s="126" t="str">
        <f>+IF(OR(AE38=1,AE38&lt;=5),"Moderado",IF(OR(AE38=6,AE38&lt;=11),"Mayor","Catastrófico"))</f>
        <v>Moderado</v>
      </c>
      <c r="AH38" s="127"/>
      <c r="AI38" s="128"/>
      <c r="AJ38" s="120"/>
      <c r="AK38" s="130"/>
      <c r="AL38" s="104"/>
      <c r="AM38" s="104"/>
      <c r="AN38" s="70" t="str">
        <f t="shared" si="0"/>
        <v/>
      </c>
      <c r="AO38" s="104"/>
      <c r="AP38" s="70" t="str">
        <f t="shared" si="1"/>
        <v/>
      </c>
      <c r="AQ38" s="104"/>
      <c r="AR38" s="70" t="str">
        <f t="shared" si="2"/>
        <v/>
      </c>
      <c r="AS38" s="104"/>
      <c r="AT38" s="70" t="str">
        <f t="shared" si="3"/>
        <v/>
      </c>
      <c r="AU38" s="104"/>
      <c r="AV38" s="70" t="str">
        <f t="shared" si="4"/>
        <v/>
      </c>
      <c r="AW38" s="104"/>
      <c r="AX38" s="70" t="str">
        <f t="shared" si="5"/>
        <v/>
      </c>
      <c r="AY38" s="104"/>
      <c r="AZ38" s="70" t="str">
        <f t="shared" si="6"/>
        <v/>
      </c>
      <c r="BA38" s="122"/>
      <c r="BB38" s="122"/>
      <c r="BC38" s="104"/>
      <c r="BD38" s="122"/>
      <c r="BE38" s="122"/>
      <c r="BF38" s="122"/>
      <c r="BG38" s="126"/>
      <c r="BH38" s="143"/>
      <c r="BI38" s="126"/>
      <c r="BJ38" s="126"/>
      <c r="BK38" s="143"/>
      <c r="BL38" s="143"/>
      <c r="BM38" s="128"/>
      <c r="BN38" s="149"/>
    </row>
    <row r="39" spans="1:66" ht="15" hidden="1" customHeight="1" x14ac:dyDescent="0.35">
      <c r="A39" s="157"/>
      <c r="B39" s="125"/>
      <c r="C39" s="159"/>
      <c r="D39" s="161"/>
      <c r="E39" s="126"/>
      <c r="F39" s="126"/>
      <c r="G39" s="171"/>
      <c r="H39" s="114"/>
      <c r="I39" s="126"/>
      <c r="J39" s="107"/>
      <c r="K39" s="125"/>
      <c r="L39" s="125"/>
      <c r="M39" s="125"/>
      <c r="N39" s="125"/>
      <c r="O39" s="125"/>
      <c r="P39" s="125"/>
      <c r="Q39" s="125"/>
      <c r="R39" s="125"/>
      <c r="S39" s="125"/>
      <c r="T39" s="125"/>
      <c r="U39" s="125"/>
      <c r="V39" s="125"/>
      <c r="W39" s="125"/>
      <c r="X39" s="125"/>
      <c r="Y39" s="125"/>
      <c r="Z39" s="125"/>
      <c r="AA39" s="125"/>
      <c r="AB39" s="125"/>
      <c r="AC39" s="125"/>
      <c r="AD39" s="126"/>
      <c r="AE39" s="125"/>
      <c r="AF39" s="126"/>
      <c r="AG39" s="126" t="str">
        <f>+IF(OR(AE39=1,AE39&lt;=5),"Moderado",IF(OR(AE39=6,AE39&lt;=11),"Mayor","Catastrófico"))</f>
        <v>Moderado</v>
      </c>
      <c r="AH39" s="127"/>
      <c r="AI39" s="128"/>
      <c r="AJ39" s="124"/>
      <c r="AK39" s="131"/>
      <c r="AL39" s="118"/>
      <c r="AM39" s="118"/>
      <c r="AN39" s="70" t="str">
        <f t="shared" si="0"/>
        <v/>
      </c>
      <c r="AO39" s="118"/>
      <c r="AP39" s="70" t="str">
        <f t="shared" si="1"/>
        <v/>
      </c>
      <c r="AQ39" s="118"/>
      <c r="AR39" s="70" t="str">
        <f t="shared" si="2"/>
        <v/>
      </c>
      <c r="AS39" s="118"/>
      <c r="AT39" s="70" t="str">
        <f t="shared" si="3"/>
        <v/>
      </c>
      <c r="AU39" s="118"/>
      <c r="AV39" s="70" t="str">
        <f t="shared" si="4"/>
        <v/>
      </c>
      <c r="AW39" s="118"/>
      <c r="AX39" s="70" t="str">
        <f t="shared" si="5"/>
        <v/>
      </c>
      <c r="AY39" s="118"/>
      <c r="AZ39" s="70" t="str">
        <f t="shared" si="6"/>
        <v/>
      </c>
      <c r="BA39" s="123"/>
      <c r="BB39" s="123"/>
      <c r="BC39" s="118"/>
      <c r="BD39" s="123"/>
      <c r="BE39" s="123"/>
      <c r="BF39" s="123"/>
      <c r="BG39" s="126"/>
      <c r="BH39" s="143"/>
      <c r="BI39" s="126"/>
      <c r="BJ39" s="126"/>
      <c r="BK39" s="143"/>
      <c r="BL39" s="143"/>
      <c r="BM39" s="128"/>
      <c r="BN39" s="149"/>
    </row>
    <row r="40" spans="1:66" ht="132.75" customHeight="1" x14ac:dyDescent="0.35">
      <c r="A40" s="157" t="s">
        <v>71</v>
      </c>
      <c r="B40" s="125" t="s">
        <v>392</v>
      </c>
      <c r="C40" s="159" t="s">
        <v>354</v>
      </c>
      <c r="D40" s="161" t="s">
        <v>393</v>
      </c>
      <c r="E40" s="126" t="s">
        <v>128</v>
      </c>
      <c r="F40" s="126" t="s">
        <v>147</v>
      </c>
      <c r="G40" s="65" t="s">
        <v>260</v>
      </c>
      <c r="H40" s="71" t="s">
        <v>362</v>
      </c>
      <c r="I40" s="126" t="s">
        <v>105</v>
      </c>
      <c r="J40" s="66" t="s">
        <v>264</v>
      </c>
      <c r="K40" s="125" t="s">
        <v>176</v>
      </c>
      <c r="L40" s="125" t="s">
        <v>172</v>
      </c>
      <c r="M40" s="125" t="s">
        <v>172</v>
      </c>
      <c r="N40" s="125" t="s">
        <v>172</v>
      </c>
      <c r="O40" s="125" t="s">
        <v>172</v>
      </c>
      <c r="P40" s="125" t="s">
        <v>172</v>
      </c>
      <c r="Q40" s="125" t="s">
        <v>172</v>
      </c>
      <c r="R40" s="125" t="s">
        <v>176</v>
      </c>
      <c r="S40" s="125" t="s">
        <v>172</v>
      </c>
      <c r="T40" s="125" t="s">
        <v>172</v>
      </c>
      <c r="U40" s="125" t="s">
        <v>172</v>
      </c>
      <c r="V40" s="125" t="s">
        <v>172</v>
      </c>
      <c r="W40" s="125" t="s">
        <v>172</v>
      </c>
      <c r="X40" s="125" t="s">
        <v>172</v>
      </c>
      <c r="Y40" s="125" t="s">
        <v>172</v>
      </c>
      <c r="Z40" s="125" t="s">
        <v>176</v>
      </c>
      <c r="AA40" s="125" t="s">
        <v>172</v>
      </c>
      <c r="AB40" s="125" t="s">
        <v>172</v>
      </c>
      <c r="AC40" s="125" t="s">
        <v>176</v>
      </c>
      <c r="AD40" s="126">
        <f>COUNTIF(K40:AC45, "SI")</f>
        <v>15</v>
      </c>
      <c r="AE40" s="125" t="s">
        <v>134</v>
      </c>
      <c r="AF40" s="126">
        <f>+VLOOKUP(AE40,[6]Listados!$K$8:$L$12,2,0)</f>
        <v>3</v>
      </c>
      <c r="AG40" s="126" t="str">
        <f>+IF(OR(AD40=1,AD40&lt;=5),"Moderado",IF(OR(AD40=6,AD40&lt;=11),"Mayor","Catastrófico"))</f>
        <v>Catastrófico</v>
      </c>
      <c r="AH40" s="127" t="e">
        <f>+VLOOKUP(AG40,[6]Listados!K25:L29,2,0)</f>
        <v>#N/A</v>
      </c>
      <c r="AI40" s="128" t="str">
        <f>IF(AND(AE40&lt;&gt;"",AG40&lt;&gt;""),VLOOKUP(AE40&amp;AG40,Listados!$M$3:$N$27,2,FALSE),"")</f>
        <v>Extremo</v>
      </c>
      <c r="AJ40" s="64" t="str">
        <f>+'Descripción del Control '!B$5</f>
        <v xml:space="preserve">
El Jefe(a) de la Oficina Asesora de Comunicaciones realiza la divulgación de la información institucional de interés interno y externo, en las fechas solicitadas a través de la agenda de eventos remitida por los directivos de las dependencias en el formato CES-F002 "Formato planeador de necesidades de comunicación", verificando la pertinencia y oportunidad de la publicación de información de gestión de la Entidad a través del formato  CES-F001 "Formato solicitud de servicios de comunicaciones", donde los directivos de las diferentes dependencias confirman las actividades, publicaciones, acciones, estrategias, campañas o eventos planeados, y presentan los contenidos e insumos de información que se requieran para la publicación final. Las evidencias corresponden a los formatos mencionados que pertenecen al Proceso de Comunicación Estratégica.
</v>
      </c>
      <c r="AK40" s="64" t="s">
        <v>260</v>
      </c>
      <c r="AL40" s="69" t="s">
        <v>111</v>
      </c>
      <c r="AM40" s="69" t="s">
        <v>172</v>
      </c>
      <c r="AN40" s="70">
        <f>+IF(AM40="si",15,"")</f>
        <v>15</v>
      </c>
      <c r="AO40" s="69" t="s">
        <v>172</v>
      </c>
      <c r="AP40" s="70">
        <f>+IF(AO40="si",15,"")</f>
        <v>15</v>
      </c>
      <c r="AQ40" s="69" t="s">
        <v>172</v>
      </c>
      <c r="AR40" s="70">
        <f t="shared" si="2"/>
        <v>15</v>
      </c>
      <c r="AS40" s="69" t="s">
        <v>195</v>
      </c>
      <c r="AT40" s="70">
        <f t="shared" si="3"/>
        <v>15</v>
      </c>
      <c r="AU40" s="69" t="s">
        <v>172</v>
      </c>
      <c r="AV40" s="70">
        <f>+IF(AU40="si",15,"")</f>
        <v>15</v>
      </c>
      <c r="AW40" s="69" t="s">
        <v>172</v>
      </c>
      <c r="AX40" s="70">
        <f t="shared" si="5"/>
        <v>15</v>
      </c>
      <c r="AY40" s="69" t="s">
        <v>173</v>
      </c>
      <c r="AZ40" s="70">
        <f t="shared" si="6"/>
        <v>10</v>
      </c>
      <c r="BA40" s="70">
        <f t="shared" si="7"/>
        <v>100</v>
      </c>
      <c r="BB40" s="70" t="str">
        <f t="shared" si="8"/>
        <v>Fuerte</v>
      </c>
      <c r="BC40" s="69" t="s">
        <v>174</v>
      </c>
      <c r="BD40" s="70" t="str">
        <f t="shared" si="9"/>
        <v>Fuerte</v>
      </c>
      <c r="BE40" s="70" t="str">
        <f t="shared" si="10"/>
        <v>Fuerte</v>
      </c>
      <c r="BF40" s="70">
        <f t="shared" si="11"/>
        <v>100</v>
      </c>
      <c r="BG40" s="126">
        <f>AVERAGE(BF40:BF45)</f>
        <v>100</v>
      </c>
      <c r="BH40" s="143" t="str">
        <f>IF(BG40&lt;=50, "Débil", IF(BG40&lt;=99,"Moderado","Fuerte"))</f>
        <v>Fuerte</v>
      </c>
      <c r="BI40" s="126">
        <f>+IF(BH40="Fuerte",2,IF(BH40="Moderado",1,0))</f>
        <v>2</v>
      </c>
      <c r="BJ40" s="126">
        <f>+AF40-BI40</f>
        <v>1</v>
      </c>
      <c r="BK40" s="143" t="str">
        <f>+VLOOKUP(BJ40,Listados!$J$18:$K$24,2,TRUE)</f>
        <v>Rara Vez</v>
      </c>
      <c r="BL40" s="143" t="str">
        <f>IF(ISBLANK(AG40),"",AG40)</f>
        <v>Catastrófico</v>
      </c>
      <c r="BM40" s="128" t="str">
        <f>IF(AND(BK40&lt;&gt;"",BL40&lt;&gt;""),VLOOKUP(BK40&amp;BL40,Listados!$M$3:$N$27,2,FALSE),"")</f>
        <v>Extremo</v>
      </c>
      <c r="BN40" s="149" t="str">
        <f>+VLOOKUP(BM40,Listados!$P$3:$Q$6,2,FALSE)</f>
        <v>Evitar el riesgo</v>
      </c>
    </row>
    <row r="41" spans="1:66" ht="66.75" customHeight="1" x14ac:dyDescent="0.35">
      <c r="A41" s="157"/>
      <c r="B41" s="125"/>
      <c r="C41" s="159"/>
      <c r="D41" s="161"/>
      <c r="E41" s="126"/>
      <c r="F41" s="126"/>
      <c r="G41" s="109" t="s">
        <v>259</v>
      </c>
      <c r="H41" s="112" t="s">
        <v>362</v>
      </c>
      <c r="I41" s="126"/>
      <c r="J41" s="66" t="s">
        <v>265</v>
      </c>
      <c r="K41" s="125"/>
      <c r="L41" s="125"/>
      <c r="M41" s="125"/>
      <c r="N41" s="125"/>
      <c r="O41" s="125"/>
      <c r="P41" s="125"/>
      <c r="Q41" s="125"/>
      <c r="R41" s="125"/>
      <c r="S41" s="125"/>
      <c r="T41" s="125"/>
      <c r="U41" s="125"/>
      <c r="V41" s="125"/>
      <c r="W41" s="125"/>
      <c r="X41" s="125"/>
      <c r="Y41" s="125"/>
      <c r="Z41" s="125"/>
      <c r="AA41" s="125"/>
      <c r="AB41" s="125"/>
      <c r="AC41" s="125"/>
      <c r="AD41" s="126"/>
      <c r="AE41" s="125"/>
      <c r="AF41" s="126"/>
      <c r="AG41" s="126" t="str">
        <f>+IF(OR(AE41=1,AE41&lt;=5),"Moderado",IF(OR(AE41=6,AE41&lt;=11),"Mayor","Catastrófico"))</f>
        <v>Moderado</v>
      </c>
      <c r="AH41" s="127"/>
      <c r="AI41" s="128"/>
      <c r="AJ41" s="119" t="str">
        <f>+'Descripción del Control '!C$5</f>
        <v xml:space="preserve">
El profesional asignado por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corresponde al cumplimiento de los criterios de la matriz de seguimiento de la Ley de Transparencia disponible en la página web.
</v>
      </c>
      <c r="AK41" s="119" t="s">
        <v>259</v>
      </c>
      <c r="AL41" s="103" t="s">
        <v>111</v>
      </c>
      <c r="AM41" s="103" t="s">
        <v>172</v>
      </c>
      <c r="AN41" s="70">
        <f>+IF(AM41="si",15,"")</f>
        <v>15</v>
      </c>
      <c r="AO41" s="103" t="s">
        <v>172</v>
      </c>
      <c r="AP41" s="70">
        <f>+IF(AO41="si",15,"")</f>
        <v>15</v>
      </c>
      <c r="AQ41" s="103" t="s">
        <v>172</v>
      </c>
      <c r="AR41" s="70">
        <f t="shared" si="2"/>
        <v>15</v>
      </c>
      <c r="AS41" s="103" t="s">
        <v>195</v>
      </c>
      <c r="AT41" s="70">
        <f t="shared" si="3"/>
        <v>15</v>
      </c>
      <c r="AU41" s="103" t="s">
        <v>172</v>
      </c>
      <c r="AV41" s="70">
        <f>+IF(AU41="si",15,"")</f>
        <v>15</v>
      </c>
      <c r="AW41" s="103" t="s">
        <v>172</v>
      </c>
      <c r="AX41" s="70">
        <f t="shared" si="5"/>
        <v>15</v>
      </c>
      <c r="AY41" s="103" t="s">
        <v>173</v>
      </c>
      <c r="AZ41" s="70">
        <f t="shared" si="6"/>
        <v>10</v>
      </c>
      <c r="BA41" s="121">
        <f t="shared" si="7"/>
        <v>100</v>
      </c>
      <c r="BB41" s="121" t="str">
        <f t="shared" si="8"/>
        <v>Fuerte</v>
      </c>
      <c r="BC41" s="103" t="s">
        <v>174</v>
      </c>
      <c r="BD41" s="121" t="str">
        <f t="shared" si="9"/>
        <v>Fuerte</v>
      </c>
      <c r="BE41" s="121" t="str">
        <f t="shared" si="10"/>
        <v>Fuerte</v>
      </c>
      <c r="BF41" s="121">
        <f t="shared" si="11"/>
        <v>100</v>
      </c>
      <c r="BG41" s="126"/>
      <c r="BH41" s="143"/>
      <c r="BI41" s="126"/>
      <c r="BJ41" s="126"/>
      <c r="BK41" s="143"/>
      <c r="BL41" s="143"/>
      <c r="BM41" s="128"/>
      <c r="BN41" s="149"/>
    </row>
    <row r="42" spans="1:66" ht="64.5" customHeight="1" x14ac:dyDescent="0.35">
      <c r="A42" s="157"/>
      <c r="B42" s="125"/>
      <c r="C42" s="159"/>
      <c r="D42" s="161"/>
      <c r="E42" s="126"/>
      <c r="F42" s="126"/>
      <c r="G42" s="110"/>
      <c r="H42" s="113"/>
      <c r="I42" s="126"/>
      <c r="J42" s="66" t="s">
        <v>266</v>
      </c>
      <c r="K42" s="125"/>
      <c r="L42" s="125"/>
      <c r="M42" s="125"/>
      <c r="N42" s="125"/>
      <c r="O42" s="125"/>
      <c r="P42" s="125"/>
      <c r="Q42" s="125"/>
      <c r="R42" s="125"/>
      <c r="S42" s="125"/>
      <c r="T42" s="125"/>
      <c r="U42" s="125"/>
      <c r="V42" s="125"/>
      <c r="W42" s="125"/>
      <c r="X42" s="125"/>
      <c r="Y42" s="125"/>
      <c r="Z42" s="125"/>
      <c r="AA42" s="125"/>
      <c r="AB42" s="125"/>
      <c r="AC42" s="125"/>
      <c r="AD42" s="126"/>
      <c r="AE42" s="125"/>
      <c r="AF42" s="126"/>
      <c r="AG42" s="126" t="str">
        <f>+IF(OR(AE42=1,AE42&lt;=5),"Moderado",IF(OR(AE42=6,AE42&lt;=11),"Mayor","Catastrófico"))</f>
        <v>Moderado</v>
      </c>
      <c r="AH42" s="127"/>
      <c r="AI42" s="128"/>
      <c r="AJ42" s="120"/>
      <c r="AK42" s="120"/>
      <c r="AL42" s="104"/>
      <c r="AM42" s="104"/>
      <c r="AN42" s="70" t="str">
        <f t="shared" si="0"/>
        <v/>
      </c>
      <c r="AO42" s="104"/>
      <c r="AP42" s="70" t="str">
        <f t="shared" si="1"/>
        <v/>
      </c>
      <c r="AQ42" s="104"/>
      <c r="AR42" s="70" t="str">
        <f t="shared" si="2"/>
        <v/>
      </c>
      <c r="AS42" s="104"/>
      <c r="AT42" s="70" t="str">
        <f t="shared" si="3"/>
        <v/>
      </c>
      <c r="AU42" s="104"/>
      <c r="AV42" s="70" t="str">
        <f t="shared" si="4"/>
        <v/>
      </c>
      <c r="AW42" s="104"/>
      <c r="AX42" s="70" t="str">
        <f t="shared" si="5"/>
        <v/>
      </c>
      <c r="AY42" s="104"/>
      <c r="AZ42" s="70" t="str">
        <f t="shared" si="6"/>
        <v/>
      </c>
      <c r="BA42" s="122"/>
      <c r="BB42" s="122"/>
      <c r="BC42" s="104"/>
      <c r="BD42" s="122"/>
      <c r="BE42" s="122"/>
      <c r="BF42" s="122"/>
      <c r="BG42" s="126"/>
      <c r="BH42" s="143"/>
      <c r="BI42" s="126"/>
      <c r="BJ42" s="126"/>
      <c r="BK42" s="143"/>
      <c r="BL42" s="143"/>
      <c r="BM42" s="128"/>
      <c r="BN42" s="149"/>
    </row>
    <row r="43" spans="1:66" ht="90.75" customHeight="1" x14ac:dyDescent="0.35">
      <c r="A43" s="157"/>
      <c r="B43" s="125"/>
      <c r="C43" s="159"/>
      <c r="D43" s="161"/>
      <c r="E43" s="126"/>
      <c r="F43" s="126"/>
      <c r="G43" s="110"/>
      <c r="H43" s="113"/>
      <c r="I43" s="126"/>
      <c r="J43" s="106" t="s">
        <v>267</v>
      </c>
      <c r="K43" s="125"/>
      <c r="L43" s="125"/>
      <c r="M43" s="125"/>
      <c r="N43" s="125"/>
      <c r="O43" s="125"/>
      <c r="P43" s="125"/>
      <c r="Q43" s="125"/>
      <c r="R43" s="125"/>
      <c r="S43" s="125"/>
      <c r="T43" s="125"/>
      <c r="U43" s="125"/>
      <c r="V43" s="125"/>
      <c r="W43" s="125"/>
      <c r="X43" s="125"/>
      <c r="Y43" s="125"/>
      <c r="Z43" s="125"/>
      <c r="AA43" s="125"/>
      <c r="AB43" s="125"/>
      <c r="AC43" s="125"/>
      <c r="AD43" s="126"/>
      <c r="AE43" s="125"/>
      <c r="AF43" s="126"/>
      <c r="AG43" s="126" t="str">
        <f>+IF(OR(AE43=1,AE43&lt;=5),"Moderado",IF(OR(AE43=6,AE43&lt;=11),"Mayor","Catastrófico"))</f>
        <v>Moderado</v>
      </c>
      <c r="AH43" s="127"/>
      <c r="AI43" s="128"/>
      <c r="AJ43" s="120"/>
      <c r="AK43" s="120"/>
      <c r="AL43" s="104"/>
      <c r="AM43" s="104"/>
      <c r="AN43" s="70" t="str">
        <f t="shared" si="0"/>
        <v/>
      </c>
      <c r="AO43" s="104"/>
      <c r="AP43" s="70" t="str">
        <f t="shared" si="1"/>
        <v/>
      </c>
      <c r="AQ43" s="104"/>
      <c r="AR43" s="70" t="str">
        <f t="shared" si="2"/>
        <v/>
      </c>
      <c r="AS43" s="104"/>
      <c r="AT43" s="70" t="str">
        <f t="shared" si="3"/>
        <v/>
      </c>
      <c r="AU43" s="104"/>
      <c r="AV43" s="70" t="str">
        <f t="shared" si="4"/>
        <v/>
      </c>
      <c r="AW43" s="104"/>
      <c r="AX43" s="70" t="str">
        <f t="shared" si="5"/>
        <v/>
      </c>
      <c r="AY43" s="104"/>
      <c r="AZ43" s="70" t="str">
        <f t="shared" si="6"/>
        <v/>
      </c>
      <c r="BA43" s="122"/>
      <c r="BB43" s="122"/>
      <c r="BC43" s="104"/>
      <c r="BD43" s="122"/>
      <c r="BE43" s="122"/>
      <c r="BF43" s="122"/>
      <c r="BG43" s="126"/>
      <c r="BH43" s="143"/>
      <c r="BI43" s="126"/>
      <c r="BJ43" s="126"/>
      <c r="BK43" s="143"/>
      <c r="BL43" s="143"/>
      <c r="BM43" s="128"/>
      <c r="BN43" s="149"/>
    </row>
    <row r="44" spans="1:66" ht="15" hidden="1" customHeight="1" x14ac:dyDescent="0.35">
      <c r="A44" s="157"/>
      <c r="B44" s="125"/>
      <c r="C44" s="159"/>
      <c r="D44" s="161"/>
      <c r="E44" s="126"/>
      <c r="F44" s="126"/>
      <c r="G44" s="110"/>
      <c r="H44" s="113"/>
      <c r="I44" s="126"/>
      <c r="J44" s="108"/>
      <c r="K44" s="125"/>
      <c r="L44" s="125"/>
      <c r="M44" s="125"/>
      <c r="N44" s="125"/>
      <c r="O44" s="125"/>
      <c r="P44" s="125"/>
      <c r="Q44" s="125"/>
      <c r="R44" s="125"/>
      <c r="S44" s="125"/>
      <c r="T44" s="125"/>
      <c r="U44" s="125"/>
      <c r="V44" s="125"/>
      <c r="W44" s="125"/>
      <c r="X44" s="125"/>
      <c r="Y44" s="125"/>
      <c r="Z44" s="125"/>
      <c r="AA44" s="125"/>
      <c r="AB44" s="125"/>
      <c r="AC44" s="125"/>
      <c r="AD44" s="126"/>
      <c r="AE44" s="125"/>
      <c r="AF44" s="126"/>
      <c r="AG44" s="126" t="str">
        <f>+IF(OR(AE44=1,AE44&lt;=5),"Moderado",IF(OR(AE44=6,AE44&lt;=11),"Mayor","Catastrófico"))</f>
        <v>Moderado</v>
      </c>
      <c r="AH44" s="127"/>
      <c r="AI44" s="128"/>
      <c r="AJ44" s="120"/>
      <c r="AK44" s="120"/>
      <c r="AL44" s="104"/>
      <c r="AM44" s="104"/>
      <c r="AN44" s="70" t="str">
        <f t="shared" si="0"/>
        <v/>
      </c>
      <c r="AO44" s="104"/>
      <c r="AP44" s="70" t="str">
        <f t="shared" si="1"/>
        <v/>
      </c>
      <c r="AQ44" s="104"/>
      <c r="AR44" s="70" t="str">
        <f t="shared" si="2"/>
        <v/>
      </c>
      <c r="AS44" s="104"/>
      <c r="AT44" s="70" t="str">
        <f t="shared" si="3"/>
        <v/>
      </c>
      <c r="AU44" s="104"/>
      <c r="AV44" s="70" t="str">
        <f t="shared" si="4"/>
        <v/>
      </c>
      <c r="AW44" s="104"/>
      <c r="AX44" s="70" t="str">
        <f t="shared" si="5"/>
        <v/>
      </c>
      <c r="AY44" s="104"/>
      <c r="AZ44" s="70" t="str">
        <f t="shared" si="6"/>
        <v/>
      </c>
      <c r="BA44" s="122"/>
      <c r="BB44" s="122"/>
      <c r="BC44" s="104"/>
      <c r="BD44" s="122"/>
      <c r="BE44" s="122"/>
      <c r="BF44" s="122"/>
      <c r="BG44" s="126"/>
      <c r="BH44" s="143"/>
      <c r="BI44" s="126"/>
      <c r="BJ44" s="126"/>
      <c r="BK44" s="143"/>
      <c r="BL44" s="143"/>
      <c r="BM44" s="128"/>
      <c r="BN44" s="149"/>
    </row>
    <row r="45" spans="1:66" ht="15.5" hidden="1" x14ac:dyDescent="0.35">
      <c r="A45" s="157"/>
      <c r="B45" s="125"/>
      <c r="C45" s="159"/>
      <c r="D45" s="161"/>
      <c r="E45" s="126"/>
      <c r="F45" s="126"/>
      <c r="G45" s="111"/>
      <c r="H45" s="114"/>
      <c r="I45" s="126"/>
      <c r="J45" s="107"/>
      <c r="K45" s="125"/>
      <c r="L45" s="125"/>
      <c r="M45" s="125"/>
      <c r="N45" s="125"/>
      <c r="O45" s="125"/>
      <c r="P45" s="125"/>
      <c r="Q45" s="125"/>
      <c r="R45" s="125"/>
      <c r="S45" s="125"/>
      <c r="T45" s="125"/>
      <c r="U45" s="125"/>
      <c r="V45" s="125"/>
      <c r="W45" s="125"/>
      <c r="X45" s="125"/>
      <c r="Y45" s="125"/>
      <c r="Z45" s="125"/>
      <c r="AA45" s="125"/>
      <c r="AB45" s="125"/>
      <c r="AC45" s="125"/>
      <c r="AD45" s="126"/>
      <c r="AE45" s="125"/>
      <c r="AF45" s="126"/>
      <c r="AG45" s="126" t="str">
        <f>+IF(OR(AE45=1,AE45&lt;=5),"Moderado",IF(OR(AE45=6,AE45&lt;=11),"Mayor","Catastrófico"))</f>
        <v>Moderado</v>
      </c>
      <c r="AH45" s="127"/>
      <c r="AI45" s="128"/>
      <c r="AJ45" s="124"/>
      <c r="AK45" s="124"/>
      <c r="AL45" s="118"/>
      <c r="AM45" s="118"/>
      <c r="AN45" s="70" t="str">
        <f t="shared" si="0"/>
        <v/>
      </c>
      <c r="AO45" s="118"/>
      <c r="AP45" s="70" t="str">
        <f t="shared" si="1"/>
        <v/>
      </c>
      <c r="AQ45" s="118"/>
      <c r="AR45" s="70" t="str">
        <f t="shared" si="2"/>
        <v/>
      </c>
      <c r="AS45" s="118"/>
      <c r="AT45" s="70" t="str">
        <f t="shared" si="3"/>
        <v/>
      </c>
      <c r="AU45" s="118"/>
      <c r="AV45" s="70" t="str">
        <f t="shared" si="4"/>
        <v/>
      </c>
      <c r="AW45" s="118"/>
      <c r="AX45" s="70" t="str">
        <f t="shared" si="5"/>
        <v/>
      </c>
      <c r="AY45" s="118"/>
      <c r="AZ45" s="70" t="str">
        <f t="shared" si="6"/>
        <v/>
      </c>
      <c r="BA45" s="123"/>
      <c r="BB45" s="123"/>
      <c r="BC45" s="118"/>
      <c r="BD45" s="123"/>
      <c r="BE45" s="123"/>
      <c r="BF45" s="123"/>
      <c r="BG45" s="126"/>
      <c r="BH45" s="143"/>
      <c r="BI45" s="126"/>
      <c r="BJ45" s="126"/>
      <c r="BK45" s="143"/>
      <c r="BL45" s="143"/>
      <c r="BM45" s="128"/>
      <c r="BN45" s="149"/>
    </row>
    <row r="46" spans="1:66" ht="94.5" customHeight="1" x14ac:dyDescent="0.35">
      <c r="A46" s="157" t="s">
        <v>72</v>
      </c>
      <c r="B46" s="125" t="s">
        <v>366</v>
      </c>
      <c r="C46" s="159" t="s">
        <v>355</v>
      </c>
      <c r="D46" s="161" t="str">
        <f>+'Riesgo Corrupción'!C10</f>
        <v>Incumplimiento a los lineamientos legales vigentes, para la elaboración y expedición de conceptos a las iniciativas normativas, que puedan llegar a beneficiar a un particular.</v>
      </c>
      <c r="E46" s="126" t="s">
        <v>128</v>
      </c>
      <c r="F46" s="126" t="s">
        <v>129</v>
      </c>
      <c r="G46" s="109" t="s">
        <v>258</v>
      </c>
      <c r="H46" s="112" t="s">
        <v>362</v>
      </c>
      <c r="I46" s="126" t="s">
        <v>105</v>
      </c>
      <c r="J46" s="106" t="s">
        <v>268</v>
      </c>
      <c r="K46" s="125" t="s">
        <v>172</v>
      </c>
      <c r="L46" s="125" t="s">
        <v>172</v>
      </c>
      <c r="M46" s="125" t="s">
        <v>172</v>
      </c>
      <c r="N46" s="125" t="s">
        <v>172</v>
      </c>
      <c r="O46" s="125" t="s">
        <v>172</v>
      </c>
      <c r="P46" s="125" t="s">
        <v>176</v>
      </c>
      <c r="Q46" s="125" t="s">
        <v>176</v>
      </c>
      <c r="R46" s="125" t="s">
        <v>176</v>
      </c>
      <c r="S46" s="125" t="s">
        <v>172</v>
      </c>
      <c r="T46" s="125" t="s">
        <v>172</v>
      </c>
      <c r="U46" s="125" t="s">
        <v>172</v>
      </c>
      <c r="V46" s="125" t="s">
        <v>172</v>
      </c>
      <c r="W46" s="125" t="s">
        <v>172</v>
      </c>
      <c r="X46" s="125" t="s">
        <v>172</v>
      </c>
      <c r="Y46" s="125" t="s">
        <v>172</v>
      </c>
      <c r="Z46" s="125" t="s">
        <v>176</v>
      </c>
      <c r="AA46" s="125" t="s">
        <v>172</v>
      </c>
      <c r="AB46" s="125" t="s">
        <v>172</v>
      </c>
      <c r="AC46" s="125" t="s">
        <v>176</v>
      </c>
      <c r="AD46" s="126">
        <f>COUNTIF(K46:AC51, "SI")</f>
        <v>14</v>
      </c>
      <c r="AE46" s="125" t="s">
        <v>62</v>
      </c>
      <c r="AF46" s="126">
        <f>+VLOOKUP(AE46,[6]Listados!$K$8:$L$12,2,0)</f>
        <v>4</v>
      </c>
      <c r="AG46" s="126" t="str">
        <f>+IF(OR(AD46=1,AD46&lt;=5),"Moderado",IF(OR(AD46=6,AD46&lt;=11),"Mayor","Catastrófico"))</f>
        <v>Catastrófico</v>
      </c>
      <c r="AH46" s="127">
        <f>+VLOOKUP(AG46,[6]Listados!K31:L35,2,0)</f>
        <v>0</v>
      </c>
      <c r="AI46" s="128" t="str">
        <f>IF(AND(AE46&lt;&gt;"",AG46&lt;&gt;""),VLOOKUP(AE46&amp;AG46,Listados!$M$3:$N$27,2,FALSE),"")</f>
        <v>Extremo</v>
      </c>
      <c r="AJ46" s="119" t="str">
        <f>+'Descripción del Control '!B$6</f>
        <v>El equipo de Asuntos normativos de la Dirección de Relaciones Políticas realiza el seguimiento a los tiempos pertinentes de expedición de conceptos a las iniciativas normativas y radicación de la posición unificada de la Administración ante el Concejo de Bogotá D.C., antes de que se cite a primer debate en el Cabildo Distrital; se diligenciará la matriz de seguimiento de conceptos a fin de garantizar el concepto técnico, jurídico y presupuestal del proyecto de Acuerdo. En caso de que existan disparidad de conceptos, se realizaran mesas de trabajo con los sectores de la Administración llamados a conceptuar dicha iniciativa normativa.</v>
      </c>
      <c r="AK46" s="119" t="s">
        <v>258</v>
      </c>
      <c r="AL46" s="103" t="s">
        <v>111</v>
      </c>
      <c r="AM46" s="103" t="s">
        <v>172</v>
      </c>
      <c r="AN46" s="70">
        <f>+IF(AM46="si",15,"")</f>
        <v>15</v>
      </c>
      <c r="AO46" s="103" t="s">
        <v>172</v>
      </c>
      <c r="AP46" s="70">
        <f>+IF(AO46="si",15,"")</f>
        <v>15</v>
      </c>
      <c r="AQ46" s="103" t="s">
        <v>172</v>
      </c>
      <c r="AR46" s="70">
        <f t="shared" si="2"/>
        <v>15</v>
      </c>
      <c r="AS46" s="103" t="s">
        <v>195</v>
      </c>
      <c r="AT46" s="70">
        <f t="shared" si="3"/>
        <v>15</v>
      </c>
      <c r="AU46" s="103" t="s">
        <v>172</v>
      </c>
      <c r="AV46" s="70">
        <f>+IF(AU46="si",15,"")</f>
        <v>15</v>
      </c>
      <c r="AW46" s="103" t="s">
        <v>172</v>
      </c>
      <c r="AX46" s="70">
        <f t="shared" si="5"/>
        <v>15</v>
      </c>
      <c r="AY46" s="103" t="s">
        <v>173</v>
      </c>
      <c r="AZ46" s="70">
        <f t="shared" si="6"/>
        <v>10</v>
      </c>
      <c r="BA46" s="121">
        <f t="shared" si="7"/>
        <v>100</v>
      </c>
      <c r="BB46" s="121" t="str">
        <f t="shared" si="8"/>
        <v>Fuerte</v>
      </c>
      <c r="BC46" s="103" t="s">
        <v>174</v>
      </c>
      <c r="BD46" s="121" t="str">
        <f t="shared" si="9"/>
        <v>Fuerte</v>
      </c>
      <c r="BE46" s="121" t="str">
        <f t="shared" si="10"/>
        <v>Fuerte</v>
      </c>
      <c r="BF46" s="121">
        <f t="shared" si="11"/>
        <v>100</v>
      </c>
      <c r="BG46" s="126">
        <f>AVERAGE(BF46:BF51)</f>
        <v>100</v>
      </c>
      <c r="BH46" s="143" t="str">
        <f>IF(BG46&lt;=50, "Débil", IF(BG46&lt;=99,"Moderado","Fuerte"))</f>
        <v>Fuerte</v>
      </c>
      <c r="BI46" s="126">
        <f>+IF(BH46="Fuerte",2,IF(BH46="Moderado",1,0))</f>
        <v>2</v>
      </c>
      <c r="BJ46" s="126">
        <f>+AF46-BI46</f>
        <v>2</v>
      </c>
      <c r="BK46" s="143" t="str">
        <f>+VLOOKUP(BJ46,Listados!$J$18:$K$24,2,TRUE)</f>
        <v>Improbable</v>
      </c>
      <c r="BL46" s="143" t="str">
        <f>IF(ISBLANK(AG46),"",AG46)</f>
        <v>Catastrófico</v>
      </c>
      <c r="BM46" s="128" t="str">
        <f>IF(AND(BK46&lt;&gt;"",BL46&lt;&gt;""),VLOOKUP(BK46&amp;BL46,Listados!$M$3:$N$27,2,FALSE),"")</f>
        <v>Extremo</v>
      </c>
      <c r="BN46" s="149" t="str">
        <f>+VLOOKUP(BM46,Listados!$P$3:$Q$6,2,FALSE)</f>
        <v>Evitar el riesgo</v>
      </c>
    </row>
    <row r="47" spans="1:66" ht="33" customHeight="1" x14ac:dyDescent="0.35">
      <c r="A47" s="157"/>
      <c r="B47" s="125"/>
      <c r="C47" s="159"/>
      <c r="D47" s="161"/>
      <c r="E47" s="126"/>
      <c r="F47" s="126"/>
      <c r="G47" s="110"/>
      <c r="H47" s="113"/>
      <c r="I47" s="126"/>
      <c r="J47" s="108"/>
      <c r="K47" s="125"/>
      <c r="L47" s="125"/>
      <c r="M47" s="125"/>
      <c r="N47" s="125"/>
      <c r="O47" s="125"/>
      <c r="P47" s="125"/>
      <c r="Q47" s="125"/>
      <c r="R47" s="125"/>
      <c r="S47" s="125"/>
      <c r="T47" s="125"/>
      <c r="U47" s="125"/>
      <c r="V47" s="125"/>
      <c r="W47" s="125"/>
      <c r="X47" s="125"/>
      <c r="Y47" s="125"/>
      <c r="Z47" s="125"/>
      <c r="AA47" s="125"/>
      <c r="AB47" s="125"/>
      <c r="AC47" s="125"/>
      <c r="AD47" s="126"/>
      <c r="AE47" s="125"/>
      <c r="AF47" s="126"/>
      <c r="AG47" s="126" t="str">
        <f>+IF(OR(AE47=1,AE47&lt;=5),"Moderado",IF(OR(AE47=6,AE47&lt;=11),"Mayor","Catastrófico"))</f>
        <v>Moderado</v>
      </c>
      <c r="AH47" s="127"/>
      <c r="AI47" s="128"/>
      <c r="AJ47" s="120"/>
      <c r="AK47" s="120"/>
      <c r="AL47" s="104"/>
      <c r="AM47" s="104"/>
      <c r="AN47" s="70" t="str">
        <f t="shared" si="0"/>
        <v/>
      </c>
      <c r="AO47" s="104"/>
      <c r="AP47" s="70" t="str">
        <f t="shared" si="1"/>
        <v/>
      </c>
      <c r="AQ47" s="104"/>
      <c r="AR47" s="70" t="str">
        <f t="shared" si="2"/>
        <v/>
      </c>
      <c r="AS47" s="104"/>
      <c r="AT47" s="70" t="str">
        <f t="shared" si="3"/>
        <v/>
      </c>
      <c r="AU47" s="104"/>
      <c r="AV47" s="70" t="str">
        <f t="shared" si="4"/>
        <v/>
      </c>
      <c r="AW47" s="104"/>
      <c r="AX47" s="70" t="str">
        <f t="shared" si="5"/>
        <v/>
      </c>
      <c r="AY47" s="104"/>
      <c r="AZ47" s="70" t="str">
        <f t="shared" si="6"/>
        <v/>
      </c>
      <c r="BA47" s="122"/>
      <c r="BB47" s="122"/>
      <c r="BC47" s="104"/>
      <c r="BD47" s="122"/>
      <c r="BE47" s="122"/>
      <c r="BF47" s="122"/>
      <c r="BG47" s="126"/>
      <c r="BH47" s="143"/>
      <c r="BI47" s="126"/>
      <c r="BJ47" s="126"/>
      <c r="BK47" s="143"/>
      <c r="BL47" s="143"/>
      <c r="BM47" s="128"/>
      <c r="BN47" s="149"/>
    </row>
    <row r="48" spans="1:66" ht="33" customHeight="1" x14ac:dyDescent="0.35">
      <c r="A48" s="157"/>
      <c r="B48" s="125"/>
      <c r="C48" s="159"/>
      <c r="D48" s="161"/>
      <c r="E48" s="126"/>
      <c r="F48" s="126"/>
      <c r="G48" s="110"/>
      <c r="H48" s="113"/>
      <c r="I48" s="126"/>
      <c r="J48" s="108"/>
      <c r="K48" s="125"/>
      <c r="L48" s="125"/>
      <c r="M48" s="125"/>
      <c r="N48" s="125"/>
      <c r="O48" s="125"/>
      <c r="P48" s="125"/>
      <c r="Q48" s="125"/>
      <c r="R48" s="125"/>
      <c r="S48" s="125"/>
      <c r="T48" s="125"/>
      <c r="U48" s="125"/>
      <c r="V48" s="125"/>
      <c r="W48" s="125"/>
      <c r="X48" s="125"/>
      <c r="Y48" s="125"/>
      <c r="Z48" s="125"/>
      <c r="AA48" s="125"/>
      <c r="AB48" s="125"/>
      <c r="AC48" s="125"/>
      <c r="AD48" s="126"/>
      <c r="AE48" s="125"/>
      <c r="AF48" s="126"/>
      <c r="AG48" s="126" t="str">
        <f>+IF(OR(AE48=1,AE48&lt;=5),"Moderado",IF(OR(AE48=6,AE48&lt;=11),"Mayor","Catastrófico"))</f>
        <v>Moderado</v>
      </c>
      <c r="AH48" s="127"/>
      <c r="AI48" s="128"/>
      <c r="AJ48" s="120"/>
      <c r="AK48" s="120"/>
      <c r="AL48" s="104"/>
      <c r="AM48" s="104"/>
      <c r="AN48" s="70" t="str">
        <f t="shared" si="0"/>
        <v/>
      </c>
      <c r="AO48" s="104"/>
      <c r="AP48" s="70" t="str">
        <f t="shared" si="1"/>
        <v/>
      </c>
      <c r="AQ48" s="104"/>
      <c r="AR48" s="70" t="str">
        <f t="shared" si="2"/>
        <v/>
      </c>
      <c r="AS48" s="104"/>
      <c r="AT48" s="70" t="str">
        <f t="shared" si="3"/>
        <v/>
      </c>
      <c r="AU48" s="104"/>
      <c r="AV48" s="70" t="str">
        <f t="shared" si="4"/>
        <v/>
      </c>
      <c r="AW48" s="104"/>
      <c r="AX48" s="70" t="str">
        <f t="shared" si="5"/>
        <v/>
      </c>
      <c r="AY48" s="104"/>
      <c r="AZ48" s="70" t="str">
        <f t="shared" si="6"/>
        <v/>
      </c>
      <c r="BA48" s="122"/>
      <c r="BB48" s="122"/>
      <c r="BC48" s="104"/>
      <c r="BD48" s="122"/>
      <c r="BE48" s="122"/>
      <c r="BF48" s="122"/>
      <c r="BG48" s="126"/>
      <c r="BH48" s="143"/>
      <c r="BI48" s="126"/>
      <c r="BJ48" s="126"/>
      <c r="BK48" s="143"/>
      <c r="BL48" s="143"/>
      <c r="BM48" s="128"/>
      <c r="BN48" s="149"/>
    </row>
    <row r="49" spans="1:66" ht="33" customHeight="1" x14ac:dyDescent="0.35">
      <c r="A49" s="157"/>
      <c r="B49" s="125"/>
      <c r="C49" s="159"/>
      <c r="D49" s="161"/>
      <c r="E49" s="126"/>
      <c r="F49" s="126"/>
      <c r="G49" s="110"/>
      <c r="H49" s="113"/>
      <c r="I49" s="126"/>
      <c r="J49" s="108"/>
      <c r="K49" s="125"/>
      <c r="L49" s="125"/>
      <c r="M49" s="125"/>
      <c r="N49" s="125"/>
      <c r="O49" s="125"/>
      <c r="P49" s="125"/>
      <c r="Q49" s="125"/>
      <c r="R49" s="125"/>
      <c r="S49" s="125"/>
      <c r="T49" s="125"/>
      <c r="U49" s="125"/>
      <c r="V49" s="125"/>
      <c r="W49" s="125"/>
      <c r="X49" s="125"/>
      <c r="Y49" s="125"/>
      <c r="Z49" s="125"/>
      <c r="AA49" s="125"/>
      <c r="AB49" s="125"/>
      <c r="AC49" s="125"/>
      <c r="AD49" s="126"/>
      <c r="AE49" s="125"/>
      <c r="AF49" s="126"/>
      <c r="AG49" s="126" t="str">
        <f>+IF(OR(AE49=1,AE49&lt;=5),"Moderado",IF(OR(AE49=6,AE49&lt;=11),"Mayor","Catastrófico"))</f>
        <v>Moderado</v>
      </c>
      <c r="AH49" s="127"/>
      <c r="AI49" s="128"/>
      <c r="AJ49" s="120"/>
      <c r="AK49" s="120"/>
      <c r="AL49" s="104"/>
      <c r="AM49" s="104"/>
      <c r="AN49" s="70" t="str">
        <f t="shared" si="0"/>
        <v/>
      </c>
      <c r="AO49" s="104"/>
      <c r="AP49" s="70" t="str">
        <f t="shared" si="1"/>
        <v/>
      </c>
      <c r="AQ49" s="104"/>
      <c r="AR49" s="70" t="str">
        <f t="shared" si="2"/>
        <v/>
      </c>
      <c r="AS49" s="104"/>
      <c r="AT49" s="70" t="str">
        <f t="shared" si="3"/>
        <v/>
      </c>
      <c r="AU49" s="104"/>
      <c r="AV49" s="70" t="str">
        <f t="shared" si="4"/>
        <v/>
      </c>
      <c r="AW49" s="104"/>
      <c r="AX49" s="70" t="str">
        <f t="shared" si="5"/>
        <v/>
      </c>
      <c r="AY49" s="104"/>
      <c r="AZ49" s="70" t="str">
        <f t="shared" si="6"/>
        <v/>
      </c>
      <c r="BA49" s="122"/>
      <c r="BB49" s="122"/>
      <c r="BC49" s="104"/>
      <c r="BD49" s="122"/>
      <c r="BE49" s="122"/>
      <c r="BF49" s="122"/>
      <c r="BG49" s="126"/>
      <c r="BH49" s="143"/>
      <c r="BI49" s="126"/>
      <c r="BJ49" s="126"/>
      <c r="BK49" s="143"/>
      <c r="BL49" s="143"/>
      <c r="BM49" s="128"/>
      <c r="BN49" s="149"/>
    </row>
    <row r="50" spans="1:66" ht="33" hidden="1" customHeight="1" x14ac:dyDescent="0.35">
      <c r="A50" s="157"/>
      <c r="B50" s="125"/>
      <c r="C50" s="159"/>
      <c r="D50" s="161"/>
      <c r="E50" s="126"/>
      <c r="F50" s="126"/>
      <c r="G50" s="110"/>
      <c r="H50" s="113"/>
      <c r="I50" s="126"/>
      <c r="J50" s="108"/>
      <c r="K50" s="125"/>
      <c r="L50" s="125"/>
      <c r="M50" s="125"/>
      <c r="N50" s="125"/>
      <c r="O50" s="125"/>
      <c r="P50" s="125"/>
      <c r="Q50" s="125"/>
      <c r="R50" s="125"/>
      <c r="S50" s="125"/>
      <c r="T50" s="125"/>
      <c r="U50" s="125"/>
      <c r="V50" s="125"/>
      <c r="W50" s="125"/>
      <c r="X50" s="125"/>
      <c r="Y50" s="125"/>
      <c r="Z50" s="125"/>
      <c r="AA50" s="125"/>
      <c r="AB50" s="125"/>
      <c r="AC50" s="125"/>
      <c r="AD50" s="126"/>
      <c r="AE50" s="125"/>
      <c r="AF50" s="126"/>
      <c r="AG50" s="126" t="str">
        <f>+IF(OR(AE50=1,AE50&lt;=5),"Moderado",IF(OR(AE50=6,AE50&lt;=11),"Mayor","Catastrófico"))</f>
        <v>Moderado</v>
      </c>
      <c r="AH50" s="127"/>
      <c r="AI50" s="128"/>
      <c r="AJ50" s="120"/>
      <c r="AK50" s="124"/>
      <c r="AL50" s="104"/>
      <c r="AM50" s="104"/>
      <c r="AN50" s="70" t="str">
        <f t="shared" si="0"/>
        <v/>
      </c>
      <c r="AO50" s="104"/>
      <c r="AP50" s="70" t="str">
        <f t="shared" si="1"/>
        <v/>
      </c>
      <c r="AQ50" s="104"/>
      <c r="AR50" s="70" t="str">
        <f t="shared" si="2"/>
        <v/>
      </c>
      <c r="AS50" s="104"/>
      <c r="AT50" s="70" t="str">
        <f t="shared" si="3"/>
        <v/>
      </c>
      <c r="AU50" s="104"/>
      <c r="AV50" s="70" t="str">
        <f t="shared" si="4"/>
        <v/>
      </c>
      <c r="AW50" s="104"/>
      <c r="AX50" s="70" t="str">
        <f t="shared" si="5"/>
        <v/>
      </c>
      <c r="AY50" s="104"/>
      <c r="AZ50" s="70" t="str">
        <f t="shared" si="6"/>
        <v/>
      </c>
      <c r="BA50" s="122"/>
      <c r="BB50" s="122"/>
      <c r="BC50" s="104"/>
      <c r="BD50" s="122"/>
      <c r="BE50" s="122"/>
      <c r="BF50" s="122"/>
      <c r="BG50" s="126"/>
      <c r="BH50" s="143"/>
      <c r="BI50" s="126"/>
      <c r="BJ50" s="126"/>
      <c r="BK50" s="143"/>
      <c r="BL50" s="143"/>
      <c r="BM50" s="128"/>
      <c r="BN50" s="149"/>
    </row>
    <row r="51" spans="1:66" ht="15.75" hidden="1" customHeight="1" x14ac:dyDescent="0.35">
      <c r="A51" s="157"/>
      <c r="B51" s="125"/>
      <c r="C51" s="159"/>
      <c r="D51" s="161"/>
      <c r="E51" s="126"/>
      <c r="F51" s="126"/>
      <c r="G51" s="111"/>
      <c r="H51" s="114"/>
      <c r="I51" s="126"/>
      <c r="J51" s="107"/>
      <c r="K51" s="125"/>
      <c r="L51" s="125"/>
      <c r="M51" s="125"/>
      <c r="N51" s="125"/>
      <c r="O51" s="125"/>
      <c r="P51" s="125"/>
      <c r="Q51" s="125"/>
      <c r="R51" s="125"/>
      <c r="S51" s="125"/>
      <c r="T51" s="125"/>
      <c r="U51" s="125"/>
      <c r="V51" s="125"/>
      <c r="W51" s="125"/>
      <c r="X51" s="125"/>
      <c r="Y51" s="125"/>
      <c r="Z51" s="125"/>
      <c r="AA51" s="125"/>
      <c r="AB51" s="125"/>
      <c r="AC51" s="125"/>
      <c r="AD51" s="126"/>
      <c r="AE51" s="125"/>
      <c r="AF51" s="126"/>
      <c r="AG51" s="126" t="str">
        <f>+IF(OR(AE51=1,AE51&lt;=5),"Moderado",IF(OR(AE51=6,AE51&lt;=11),"Mayor","Catastrófico"))</f>
        <v>Moderado</v>
      </c>
      <c r="AH51" s="127"/>
      <c r="AI51" s="128"/>
      <c r="AJ51" s="124"/>
      <c r="AK51" s="68"/>
      <c r="AL51" s="118"/>
      <c r="AM51" s="118"/>
      <c r="AN51" s="70" t="str">
        <f t="shared" si="0"/>
        <v/>
      </c>
      <c r="AO51" s="118"/>
      <c r="AP51" s="70" t="str">
        <f t="shared" si="1"/>
        <v/>
      </c>
      <c r="AQ51" s="118"/>
      <c r="AR51" s="70" t="str">
        <f t="shared" si="2"/>
        <v/>
      </c>
      <c r="AS51" s="118"/>
      <c r="AT51" s="70" t="str">
        <f t="shared" si="3"/>
        <v/>
      </c>
      <c r="AU51" s="118"/>
      <c r="AV51" s="70" t="str">
        <f t="shared" si="4"/>
        <v/>
      </c>
      <c r="AW51" s="118"/>
      <c r="AX51" s="70" t="str">
        <f t="shared" si="5"/>
        <v/>
      </c>
      <c r="AY51" s="118"/>
      <c r="AZ51" s="70" t="str">
        <f t="shared" si="6"/>
        <v/>
      </c>
      <c r="BA51" s="123"/>
      <c r="BB51" s="123"/>
      <c r="BC51" s="118"/>
      <c r="BD51" s="123"/>
      <c r="BE51" s="123"/>
      <c r="BF51" s="123"/>
      <c r="BG51" s="126"/>
      <c r="BH51" s="143"/>
      <c r="BI51" s="126"/>
      <c r="BJ51" s="126"/>
      <c r="BK51" s="143"/>
      <c r="BL51" s="143"/>
      <c r="BM51" s="128"/>
      <c r="BN51" s="149"/>
    </row>
    <row r="52" spans="1:66" ht="116.25" customHeight="1" x14ac:dyDescent="0.35">
      <c r="A52" s="157" t="s">
        <v>73</v>
      </c>
      <c r="B52" s="125" t="s">
        <v>367</v>
      </c>
      <c r="C52" s="159" t="s">
        <v>356</v>
      </c>
      <c r="D52" s="161" t="str">
        <f>+'Riesgo Corrupción'!C11</f>
        <v>Beneficiar un grupo de interés con una iniciativa ciudadana sin garantizar la igualdad, imparcialidad  y limitando la publicidad para la participación.</v>
      </c>
      <c r="E52" s="126" t="s">
        <v>128</v>
      </c>
      <c r="F52" s="126" t="s">
        <v>104</v>
      </c>
      <c r="G52" s="109" t="s">
        <v>257</v>
      </c>
      <c r="H52" s="112" t="s">
        <v>362</v>
      </c>
      <c r="I52" s="126" t="s">
        <v>105</v>
      </c>
      <c r="J52" s="66" t="s">
        <v>266</v>
      </c>
      <c r="K52" s="125" t="s">
        <v>172</v>
      </c>
      <c r="L52" s="125" t="s">
        <v>172</v>
      </c>
      <c r="M52" s="125" t="s">
        <v>172</v>
      </c>
      <c r="N52" s="125" t="s">
        <v>172</v>
      </c>
      <c r="O52" s="125" t="s">
        <v>172</v>
      </c>
      <c r="P52" s="125" t="s">
        <v>176</v>
      </c>
      <c r="Q52" s="125" t="s">
        <v>176</v>
      </c>
      <c r="R52" s="125" t="s">
        <v>176</v>
      </c>
      <c r="S52" s="125" t="s">
        <v>172</v>
      </c>
      <c r="T52" s="125" t="s">
        <v>172</v>
      </c>
      <c r="U52" s="125" t="s">
        <v>172</v>
      </c>
      <c r="V52" s="125" t="s">
        <v>172</v>
      </c>
      <c r="W52" s="125" t="s">
        <v>172</v>
      </c>
      <c r="X52" s="125" t="s">
        <v>172</v>
      </c>
      <c r="Y52" s="125" t="s">
        <v>172</v>
      </c>
      <c r="Z52" s="125" t="s">
        <v>176</v>
      </c>
      <c r="AA52" s="125" t="s">
        <v>172</v>
      </c>
      <c r="AB52" s="125" t="s">
        <v>172</v>
      </c>
      <c r="AC52" s="125" t="s">
        <v>176</v>
      </c>
      <c r="AD52" s="126">
        <f>COUNTIF(K52:AC57, "SI")</f>
        <v>14</v>
      </c>
      <c r="AE52" s="125" t="s">
        <v>62</v>
      </c>
      <c r="AF52" s="126">
        <f>+VLOOKUP(AE52,[6]Listados!$K$8:$L$12,2,0)</f>
        <v>4</v>
      </c>
      <c r="AG52" s="126" t="str">
        <f>+IF(OR(AD52=1,AD52&lt;=5),"Moderado",IF(OR(AD52=6,AD52&lt;=11),"Mayor","Catastrófico"))</f>
        <v>Catastrófico</v>
      </c>
      <c r="AH52" s="127" t="e">
        <f>+VLOOKUP(AG52,[6]Listados!K37:L41,2,0)</f>
        <v>#N/A</v>
      </c>
      <c r="AI52" s="128" t="str">
        <f>IF(AND(AE52&lt;&gt;"",AG52&lt;&gt;""),VLOOKUP(AE52&amp;AG52,Listados!$M$3:$N$27,2,FALSE),"")</f>
        <v>Extremo</v>
      </c>
      <c r="AJ52" s="129" t="str">
        <f>+'Descripción del Control '!B$7</f>
        <v>Los profesionales delegados de la dirección de convivencia y diálogo social o el aliado establecido mediante convenio, cada vez que se vaya a implementar una iniciativa ciudadana  verifica el cumplimiento de los criterios de evaluación de las iniciativas, realiza un proceso de publicación y socialización por diferentes medios que permita dar igualdad de acceso a la información; con referencia a los documentos aportados se habilita etapa de subsanación para que todos tengan oportunidad de incluir documentación faltante y finalmente se realiza ejericico de socialización con puntaje de divulgación a los participantes con el fin de dar transparencia e igualdad al proceso. 
En caso de que se identifique el incumplimiento de lo establecido en la propuesta de la iniciativa luego de surtidas las verificaciones correspondientes  y que sin embargo esta haya aprobado beneficiándose sin principio de igualdad y oportunidad;  se debe informar al Director(a) de Convivencia y Diálogo Social y al Profesional delegado para iniciativas ciudadanas, de forma que se realice las medidas correspondientes, para que sea en su lugar elegida la iniciativa que por orden continúe en la lista y cumpla los requisitos en su totalidad. Como evidencia queda los correos electrónicos y/o evidencia de reunión con el colectivo.</v>
      </c>
      <c r="AK52" s="119" t="s">
        <v>257</v>
      </c>
      <c r="AL52" s="103" t="s">
        <v>111</v>
      </c>
      <c r="AM52" s="103" t="s">
        <v>172</v>
      </c>
      <c r="AN52" s="70">
        <f>+IF(AM52="si",15,"")</f>
        <v>15</v>
      </c>
      <c r="AO52" s="103" t="s">
        <v>172</v>
      </c>
      <c r="AP52" s="70">
        <f>+IF(AO52="si",15,"")</f>
        <v>15</v>
      </c>
      <c r="AQ52" s="103" t="s">
        <v>172</v>
      </c>
      <c r="AR52" s="70">
        <f t="shared" si="2"/>
        <v>15</v>
      </c>
      <c r="AS52" s="103" t="s">
        <v>195</v>
      </c>
      <c r="AT52" s="70">
        <f t="shared" si="3"/>
        <v>15</v>
      </c>
      <c r="AU52" s="103" t="s">
        <v>172</v>
      </c>
      <c r="AV52" s="70">
        <f>+IF(AU52="si",15,"")</f>
        <v>15</v>
      </c>
      <c r="AW52" s="103" t="s">
        <v>172</v>
      </c>
      <c r="AX52" s="70">
        <f t="shared" si="5"/>
        <v>15</v>
      </c>
      <c r="AY52" s="103" t="s">
        <v>173</v>
      </c>
      <c r="AZ52" s="70">
        <f t="shared" si="6"/>
        <v>10</v>
      </c>
      <c r="BA52" s="121">
        <f t="shared" si="7"/>
        <v>100</v>
      </c>
      <c r="BB52" s="121" t="str">
        <f t="shared" si="8"/>
        <v>Fuerte</v>
      </c>
      <c r="BC52" s="103" t="s">
        <v>174</v>
      </c>
      <c r="BD52" s="121" t="str">
        <f t="shared" si="9"/>
        <v>Fuerte</v>
      </c>
      <c r="BE52" s="121" t="str">
        <f t="shared" si="10"/>
        <v>Fuerte</v>
      </c>
      <c r="BF52" s="121">
        <f t="shared" si="11"/>
        <v>100</v>
      </c>
      <c r="BG52" s="126">
        <f>AVERAGE(BF52:BF57)</f>
        <v>100</v>
      </c>
      <c r="BH52" s="143" t="str">
        <f>IF(BG52&lt;=50, "Débil", IF(BG52&lt;=99,"Moderado","Fuerte"))</f>
        <v>Fuerte</v>
      </c>
      <c r="BI52" s="126">
        <f>+IF(BH52="Fuerte",2,IF(BH52="Moderado",1,0))</f>
        <v>2</v>
      </c>
      <c r="BJ52" s="126">
        <f>+AF52-BI52</f>
        <v>2</v>
      </c>
      <c r="BK52" s="143" t="str">
        <f>+VLOOKUP(BJ52,Listados!$J$18:$K$24,2,TRUE)</f>
        <v>Improbable</v>
      </c>
      <c r="BL52" s="143" t="str">
        <f>IF(ISBLANK(AG52),"",AG52)</f>
        <v>Catastrófico</v>
      </c>
      <c r="BM52" s="128" t="str">
        <f>IF(AND(BK52&lt;&gt;"",BL52&lt;&gt;""),VLOOKUP(BK52&amp;BL52,Listados!$M$3:$N$27,2,FALSE),"")</f>
        <v>Extremo</v>
      </c>
      <c r="BN52" s="149" t="str">
        <f>+VLOOKUP(BM52,Listados!$P$3:$Q$6,2,FALSE)</f>
        <v>Evitar el riesgo</v>
      </c>
    </row>
    <row r="53" spans="1:66" ht="69" customHeight="1" x14ac:dyDescent="0.35">
      <c r="A53" s="157"/>
      <c r="B53" s="125"/>
      <c r="C53" s="159"/>
      <c r="D53" s="161"/>
      <c r="E53" s="126"/>
      <c r="F53" s="126"/>
      <c r="G53" s="110"/>
      <c r="H53" s="113"/>
      <c r="I53" s="126"/>
      <c r="J53" s="66" t="s">
        <v>269</v>
      </c>
      <c r="K53" s="125"/>
      <c r="L53" s="125"/>
      <c r="M53" s="125"/>
      <c r="N53" s="125"/>
      <c r="O53" s="125"/>
      <c r="P53" s="125"/>
      <c r="Q53" s="125"/>
      <c r="R53" s="125"/>
      <c r="S53" s="125"/>
      <c r="T53" s="125"/>
      <c r="U53" s="125"/>
      <c r="V53" s="125"/>
      <c r="W53" s="125"/>
      <c r="X53" s="125"/>
      <c r="Y53" s="125"/>
      <c r="Z53" s="125"/>
      <c r="AA53" s="125"/>
      <c r="AB53" s="125"/>
      <c r="AC53" s="125"/>
      <c r="AD53" s="126"/>
      <c r="AE53" s="125"/>
      <c r="AF53" s="126"/>
      <c r="AG53" s="126" t="str">
        <f>+IF(OR(AE53=1,AE53&lt;=5),"Moderado",IF(OR(AE53=6,AE53&lt;=11),"Mayor","Catastrófico"))</f>
        <v>Moderado</v>
      </c>
      <c r="AH53" s="127"/>
      <c r="AI53" s="128"/>
      <c r="AJ53" s="130"/>
      <c r="AK53" s="120"/>
      <c r="AL53" s="104"/>
      <c r="AM53" s="104"/>
      <c r="AN53" s="70" t="str">
        <f t="shared" si="0"/>
        <v/>
      </c>
      <c r="AO53" s="104"/>
      <c r="AP53" s="70" t="str">
        <f t="shared" si="1"/>
        <v/>
      </c>
      <c r="AQ53" s="104"/>
      <c r="AR53" s="70" t="str">
        <f t="shared" si="2"/>
        <v/>
      </c>
      <c r="AS53" s="104"/>
      <c r="AT53" s="70" t="str">
        <f t="shared" si="3"/>
        <v/>
      </c>
      <c r="AU53" s="104"/>
      <c r="AV53" s="70" t="str">
        <f t="shared" si="4"/>
        <v/>
      </c>
      <c r="AW53" s="104"/>
      <c r="AX53" s="70" t="str">
        <f t="shared" si="5"/>
        <v/>
      </c>
      <c r="AY53" s="104"/>
      <c r="AZ53" s="70" t="str">
        <f t="shared" si="6"/>
        <v/>
      </c>
      <c r="BA53" s="122"/>
      <c r="BB53" s="122"/>
      <c r="BC53" s="104"/>
      <c r="BD53" s="122"/>
      <c r="BE53" s="122"/>
      <c r="BF53" s="122"/>
      <c r="BG53" s="126"/>
      <c r="BH53" s="143"/>
      <c r="BI53" s="126"/>
      <c r="BJ53" s="126"/>
      <c r="BK53" s="143"/>
      <c r="BL53" s="143"/>
      <c r="BM53" s="128"/>
      <c r="BN53" s="149"/>
    </row>
    <row r="54" spans="1:66" ht="54.75" customHeight="1" x14ac:dyDescent="0.35">
      <c r="A54" s="157"/>
      <c r="B54" s="125"/>
      <c r="C54" s="159"/>
      <c r="D54" s="161"/>
      <c r="E54" s="126"/>
      <c r="F54" s="126"/>
      <c r="G54" s="110"/>
      <c r="H54" s="113"/>
      <c r="I54" s="126"/>
      <c r="J54" s="106" t="s">
        <v>270</v>
      </c>
      <c r="K54" s="125"/>
      <c r="L54" s="125"/>
      <c r="M54" s="125"/>
      <c r="N54" s="125"/>
      <c r="O54" s="125"/>
      <c r="P54" s="125"/>
      <c r="Q54" s="125"/>
      <c r="R54" s="125"/>
      <c r="S54" s="125"/>
      <c r="T54" s="125"/>
      <c r="U54" s="125"/>
      <c r="V54" s="125"/>
      <c r="W54" s="125"/>
      <c r="X54" s="125"/>
      <c r="Y54" s="125"/>
      <c r="Z54" s="125"/>
      <c r="AA54" s="125"/>
      <c r="AB54" s="125"/>
      <c r="AC54" s="125"/>
      <c r="AD54" s="126"/>
      <c r="AE54" s="125"/>
      <c r="AF54" s="126"/>
      <c r="AG54" s="126" t="str">
        <f>+IF(OR(AE54=1,AE54&lt;=5),"Moderado",IF(OR(AE54=6,AE54&lt;=11),"Mayor","Catastrófico"))</f>
        <v>Moderado</v>
      </c>
      <c r="AH54" s="127"/>
      <c r="AI54" s="128"/>
      <c r="AJ54" s="130"/>
      <c r="AK54" s="120"/>
      <c r="AL54" s="104"/>
      <c r="AM54" s="104"/>
      <c r="AN54" s="70" t="str">
        <f t="shared" si="0"/>
        <v/>
      </c>
      <c r="AO54" s="104"/>
      <c r="AP54" s="70" t="str">
        <f t="shared" si="1"/>
        <v/>
      </c>
      <c r="AQ54" s="104"/>
      <c r="AR54" s="70" t="str">
        <f t="shared" si="2"/>
        <v/>
      </c>
      <c r="AS54" s="104"/>
      <c r="AT54" s="70" t="str">
        <f t="shared" si="3"/>
        <v/>
      </c>
      <c r="AU54" s="104"/>
      <c r="AV54" s="70" t="str">
        <f t="shared" si="4"/>
        <v/>
      </c>
      <c r="AW54" s="104"/>
      <c r="AX54" s="70" t="str">
        <f t="shared" si="5"/>
        <v/>
      </c>
      <c r="AY54" s="104"/>
      <c r="AZ54" s="70" t="str">
        <f t="shared" si="6"/>
        <v/>
      </c>
      <c r="BA54" s="122"/>
      <c r="BB54" s="122"/>
      <c r="BC54" s="104"/>
      <c r="BD54" s="122"/>
      <c r="BE54" s="122"/>
      <c r="BF54" s="122"/>
      <c r="BG54" s="126"/>
      <c r="BH54" s="143"/>
      <c r="BI54" s="126"/>
      <c r="BJ54" s="126"/>
      <c r="BK54" s="143"/>
      <c r="BL54" s="143"/>
      <c r="BM54" s="128"/>
      <c r="BN54" s="149"/>
    </row>
    <row r="55" spans="1:66" ht="19.5" hidden="1" customHeight="1" x14ac:dyDescent="0.35">
      <c r="A55" s="157"/>
      <c r="B55" s="125"/>
      <c r="C55" s="159"/>
      <c r="D55" s="161"/>
      <c r="E55" s="126"/>
      <c r="F55" s="126"/>
      <c r="G55" s="110"/>
      <c r="H55" s="113"/>
      <c r="I55" s="126"/>
      <c r="J55" s="108"/>
      <c r="K55" s="125"/>
      <c r="L55" s="125"/>
      <c r="M55" s="125"/>
      <c r="N55" s="125"/>
      <c r="O55" s="125"/>
      <c r="P55" s="125"/>
      <c r="Q55" s="125"/>
      <c r="R55" s="125"/>
      <c r="S55" s="125"/>
      <c r="T55" s="125"/>
      <c r="U55" s="125"/>
      <c r="V55" s="125"/>
      <c r="W55" s="125"/>
      <c r="X55" s="125"/>
      <c r="Y55" s="125"/>
      <c r="Z55" s="125"/>
      <c r="AA55" s="125"/>
      <c r="AB55" s="125"/>
      <c r="AC55" s="125"/>
      <c r="AD55" s="126"/>
      <c r="AE55" s="125"/>
      <c r="AF55" s="126"/>
      <c r="AG55" s="126" t="str">
        <f>+IF(OR(AE55=1,AE55&lt;=5),"Moderado",IF(OR(AE55=6,AE55&lt;=11),"Mayor","Catastrófico"))</f>
        <v>Moderado</v>
      </c>
      <c r="AH55" s="127"/>
      <c r="AI55" s="128"/>
      <c r="AJ55" s="130"/>
      <c r="AK55" s="120"/>
      <c r="AL55" s="104"/>
      <c r="AM55" s="104"/>
      <c r="AN55" s="70" t="str">
        <f t="shared" si="0"/>
        <v/>
      </c>
      <c r="AO55" s="104"/>
      <c r="AP55" s="70" t="str">
        <f t="shared" si="1"/>
        <v/>
      </c>
      <c r="AQ55" s="104"/>
      <c r="AR55" s="70" t="str">
        <f t="shared" si="2"/>
        <v/>
      </c>
      <c r="AS55" s="104"/>
      <c r="AT55" s="70" t="str">
        <f t="shared" si="3"/>
        <v/>
      </c>
      <c r="AU55" s="104"/>
      <c r="AV55" s="70" t="str">
        <f t="shared" si="4"/>
        <v/>
      </c>
      <c r="AW55" s="104"/>
      <c r="AX55" s="70" t="str">
        <f t="shared" si="5"/>
        <v/>
      </c>
      <c r="AY55" s="104"/>
      <c r="AZ55" s="70" t="str">
        <f t="shared" si="6"/>
        <v/>
      </c>
      <c r="BA55" s="122"/>
      <c r="BB55" s="122"/>
      <c r="BC55" s="104"/>
      <c r="BD55" s="122"/>
      <c r="BE55" s="122"/>
      <c r="BF55" s="122"/>
      <c r="BG55" s="126"/>
      <c r="BH55" s="143"/>
      <c r="BI55" s="126"/>
      <c r="BJ55" s="126"/>
      <c r="BK55" s="143"/>
      <c r="BL55" s="143"/>
      <c r="BM55" s="128"/>
      <c r="BN55" s="149"/>
    </row>
    <row r="56" spans="1:66" ht="19.5" hidden="1" customHeight="1" x14ac:dyDescent="0.35">
      <c r="A56" s="157"/>
      <c r="B56" s="125"/>
      <c r="C56" s="159"/>
      <c r="D56" s="161"/>
      <c r="E56" s="126"/>
      <c r="F56" s="126"/>
      <c r="G56" s="110"/>
      <c r="H56" s="113"/>
      <c r="I56" s="126"/>
      <c r="J56" s="108"/>
      <c r="K56" s="125"/>
      <c r="L56" s="125"/>
      <c r="M56" s="125"/>
      <c r="N56" s="125"/>
      <c r="O56" s="125"/>
      <c r="P56" s="125"/>
      <c r="Q56" s="125"/>
      <c r="R56" s="125"/>
      <c r="S56" s="125"/>
      <c r="T56" s="125"/>
      <c r="U56" s="125"/>
      <c r="V56" s="125"/>
      <c r="W56" s="125"/>
      <c r="X56" s="125"/>
      <c r="Y56" s="125"/>
      <c r="Z56" s="125"/>
      <c r="AA56" s="125"/>
      <c r="AB56" s="125"/>
      <c r="AC56" s="125"/>
      <c r="AD56" s="126"/>
      <c r="AE56" s="125"/>
      <c r="AF56" s="126"/>
      <c r="AG56" s="126" t="str">
        <f>+IF(OR(AE56=1,AE56&lt;=5),"Moderado",IF(OR(AE56=6,AE56&lt;=11),"Mayor","Catastrófico"))</f>
        <v>Moderado</v>
      </c>
      <c r="AH56" s="127"/>
      <c r="AI56" s="128"/>
      <c r="AJ56" s="130"/>
      <c r="AK56" s="120"/>
      <c r="AL56" s="104"/>
      <c r="AM56" s="104"/>
      <c r="AN56" s="70" t="str">
        <f t="shared" si="0"/>
        <v/>
      </c>
      <c r="AO56" s="104"/>
      <c r="AP56" s="70" t="str">
        <f t="shared" si="1"/>
        <v/>
      </c>
      <c r="AQ56" s="104"/>
      <c r="AR56" s="70" t="str">
        <f t="shared" si="2"/>
        <v/>
      </c>
      <c r="AS56" s="104"/>
      <c r="AT56" s="70" t="str">
        <f t="shared" si="3"/>
        <v/>
      </c>
      <c r="AU56" s="104"/>
      <c r="AV56" s="70" t="str">
        <f t="shared" si="4"/>
        <v/>
      </c>
      <c r="AW56" s="104"/>
      <c r="AX56" s="70" t="str">
        <f t="shared" si="5"/>
        <v/>
      </c>
      <c r="AY56" s="104"/>
      <c r="AZ56" s="70" t="str">
        <f t="shared" si="6"/>
        <v/>
      </c>
      <c r="BA56" s="122"/>
      <c r="BB56" s="122"/>
      <c r="BC56" s="104"/>
      <c r="BD56" s="122"/>
      <c r="BE56" s="122"/>
      <c r="BF56" s="122"/>
      <c r="BG56" s="126"/>
      <c r="BH56" s="143"/>
      <c r="BI56" s="126"/>
      <c r="BJ56" s="126"/>
      <c r="BK56" s="143"/>
      <c r="BL56" s="143"/>
      <c r="BM56" s="128"/>
      <c r="BN56" s="149"/>
    </row>
    <row r="57" spans="1:66" ht="15.75" hidden="1" customHeight="1" x14ac:dyDescent="0.35">
      <c r="A57" s="157"/>
      <c r="B57" s="125"/>
      <c r="C57" s="159"/>
      <c r="D57" s="161"/>
      <c r="E57" s="126"/>
      <c r="F57" s="126"/>
      <c r="G57" s="111"/>
      <c r="H57" s="114"/>
      <c r="I57" s="126"/>
      <c r="J57" s="107"/>
      <c r="K57" s="125"/>
      <c r="L57" s="125"/>
      <c r="M57" s="125"/>
      <c r="N57" s="125"/>
      <c r="O57" s="125"/>
      <c r="P57" s="125"/>
      <c r="Q57" s="125"/>
      <c r="R57" s="125"/>
      <c r="S57" s="125"/>
      <c r="T57" s="125"/>
      <c r="U57" s="125"/>
      <c r="V57" s="125"/>
      <c r="W57" s="125"/>
      <c r="X57" s="125"/>
      <c r="Y57" s="125"/>
      <c r="Z57" s="125"/>
      <c r="AA57" s="125"/>
      <c r="AB57" s="125"/>
      <c r="AC57" s="125"/>
      <c r="AD57" s="126"/>
      <c r="AE57" s="125"/>
      <c r="AF57" s="126"/>
      <c r="AG57" s="126" t="str">
        <f>+IF(OR(AE57=1,AE57&lt;=5),"Moderado",IF(OR(AE57=6,AE57&lt;=11),"Mayor","Catastrófico"))</f>
        <v>Moderado</v>
      </c>
      <c r="AH57" s="127"/>
      <c r="AI57" s="128"/>
      <c r="AJ57" s="131"/>
      <c r="AK57" s="124"/>
      <c r="AL57" s="118"/>
      <c r="AM57" s="118"/>
      <c r="AN57" s="70" t="str">
        <f t="shared" si="0"/>
        <v/>
      </c>
      <c r="AO57" s="118"/>
      <c r="AP57" s="70" t="str">
        <f t="shared" si="1"/>
        <v/>
      </c>
      <c r="AQ57" s="118"/>
      <c r="AR57" s="70" t="str">
        <f t="shared" si="2"/>
        <v/>
      </c>
      <c r="AS57" s="118"/>
      <c r="AT57" s="70" t="str">
        <f t="shared" si="3"/>
        <v/>
      </c>
      <c r="AU57" s="118"/>
      <c r="AV57" s="70" t="str">
        <f t="shared" si="4"/>
        <v/>
      </c>
      <c r="AW57" s="118"/>
      <c r="AX57" s="70" t="str">
        <f t="shared" si="5"/>
        <v/>
      </c>
      <c r="AY57" s="118"/>
      <c r="AZ57" s="70" t="str">
        <f t="shared" si="6"/>
        <v/>
      </c>
      <c r="BA57" s="123"/>
      <c r="BB57" s="123"/>
      <c r="BC57" s="118"/>
      <c r="BD57" s="123"/>
      <c r="BE57" s="123"/>
      <c r="BF57" s="123"/>
      <c r="BG57" s="126"/>
      <c r="BH57" s="143"/>
      <c r="BI57" s="126"/>
      <c r="BJ57" s="126"/>
      <c r="BK57" s="143"/>
      <c r="BL57" s="143"/>
      <c r="BM57" s="128"/>
      <c r="BN57" s="149"/>
    </row>
    <row r="58" spans="1:66" ht="99.75" customHeight="1" x14ac:dyDescent="0.35">
      <c r="A58" s="157" t="s">
        <v>74</v>
      </c>
      <c r="B58" s="125" t="s">
        <v>231</v>
      </c>
      <c r="C58" s="159" t="s">
        <v>376</v>
      </c>
      <c r="D58" s="161" t="str">
        <f>+'Riesgo Corrupción'!C12</f>
        <v>Proferir decisiones disciplinarias contrarias a derecho en beneficio del sujeto procesal o de un interés particular.</v>
      </c>
      <c r="E58" s="126" t="s">
        <v>103</v>
      </c>
      <c r="F58" s="126" t="s">
        <v>147</v>
      </c>
      <c r="G58" s="65" t="s">
        <v>372</v>
      </c>
      <c r="H58" s="71" t="s">
        <v>362</v>
      </c>
      <c r="I58" s="126" t="s">
        <v>105</v>
      </c>
      <c r="J58" s="66" t="s">
        <v>271</v>
      </c>
      <c r="K58" s="125" t="s">
        <v>172</v>
      </c>
      <c r="L58" s="125" t="s">
        <v>172</v>
      </c>
      <c r="M58" s="125" t="s">
        <v>172</v>
      </c>
      <c r="N58" s="125" t="s">
        <v>172</v>
      </c>
      <c r="O58" s="125" t="s">
        <v>172</v>
      </c>
      <c r="P58" s="125" t="s">
        <v>176</v>
      </c>
      <c r="Q58" s="125" t="s">
        <v>176</v>
      </c>
      <c r="R58" s="125" t="s">
        <v>176</v>
      </c>
      <c r="S58" s="125" t="s">
        <v>172</v>
      </c>
      <c r="T58" s="125" t="s">
        <v>172</v>
      </c>
      <c r="U58" s="125" t="s">
        <v>172</v>
      </c>
      <c r="V58" s="125" t="s">
        <v>172</v>
      </c>
      <c r="W58" s="125" t="s">
        <v>172</v>
      </c>
      <c r="X58" s="125" t="s">
        <v>172</v>
      </c>
      <c r="Y58" s="125" t="s">
        <v>172</v>
      </c>
      <c r="Z58" s="125" t="s">
        <v>176</v>
      </c>
      <c r="AA58" s="125" t="s">
        <v>172</v>
      </c>
      <c r="AB58" s="125" t="s">
        <v>172</v>
      </c>
      <c r="AC58" s="125" t="s">
        <v>176</v>
      </c>
      <c r="AD58" s="126">
        <f>COUNTIF(K58:AC63, "SI")</f>
        <v>14</v>
      </c>
      <c r="AE58" s="125" t="s">
        <v>62</v>
      </c>
      <c r="AF58" s="126">
        <f>+VLOOKUP(AE58,[6]Listados!$K$8:$L$12,2,0)</f>
        <v>4</v>
      </c>
      <c r="AG58" s="126" t="str">
        <f>+IF(OR(AD58=1,AD58&lt;=5),"Moderado",IF(OR(AD58=6,AD58&lt;=11),"Mayor","Catastrófico"))</f>
        <v>Catastrófico</v>
      </c>
      <c r="AH58" s="127" t="e">
        <f>+VLOOKUP(AG58,[6]Listados!K43:L47,2,0)</f>
        <v>#N/A</v>
      </c>
      <c r="AI58" s="128" t="str">
        <f>IF(AND(AE58&lt;&gt;"",AG58&lt;&gt;""),VLOOKUP(AE58&amp;AG58,Listados!$M$3:$N$27,2,FALSE),"")</f>
        <v>Extremo</v>
      </c>
      <c r="AJ58" s="119" t="str">
        <f>+'Descripción del Control '!B$8</f>
        <v xml:space="preserve">
 Los profesionales de la Oficina de Asuntos Disciplinarios cada vez que se proyectan decisiones interlocutorias (de fondo) verifica que la decisión este ajustada a la ley (constitución, leyes, normas, convenios internacionales) a través del cotejo normativo sobre el tema a tratar. 
En caso de requerir ajuste en el sentido de la decisión de fondo se remitirá al abogado que proyectó para que lo adecue,  dejando evidencia en el formato de revisión de decisiones interlocutorias debidamente diligenciado.</v>
      </c>
      <c r="AK58" s="119" t="s">
        <v>372</v>
      </c>
      <c r="AL58" s="103" t="s">
        <v>111</v>
      </c>
      <c r="AM58" s="103" t="s">
        <v>172</v>
      </c>
      <c r="AN58" s="70">
        <f>+IF(AM58="si",15,"")</f>
        <v>15</v>
      </c>
      <c r="AO58" s="103" t="s">
        <v>172</v>
      </c>
      <c r="AP58" s="70">
        <f>+IF(AO58="si",15,"")</f>
        <v>15</v>
      </c>
      <c r="AQ58" s="103" t="s">
        <v>172</v>
      </c>
      <c r="AR58" s="70">
        <f t="shared" si="2"/>
        <v>15</v>
      </c>
      <c r="AS58" s="103" t="s">
        <v>195</v>
      </c>
      <c r="AT58" s="70">
        <f t="shared" si="3"/>
        <v>15</v>
      </c>
      <c r="AU58" s="103" t="s">
        <v>172</v>
      </c>
      <c r="AV58" s="70">
        <f>+IF(AU58="si",15,"")</f>
        <v>15</v>
      </c>
      <c r="AW58" s="103" t="s">
        <v>172</v>
      </c>
      <c r="AX58" s="70">
        <f t="shared" si="5"/>
        <v>15</v>
      </c>
      <c r="AY58" s="103" t="s">
        <v>173</v>
      </c>
      <c r="AZ58" s="70">
        <f t="shared" si="6"/>
        <v>10</v>
      </c>
      <c r="BA58" s="121">
        <f t="shared" si="7"/>
        <v>100</v>
      </c>
      <c r="BB58" s="121" t="str">
        <f t="shared" si="8"/>
        <v>Fuerte</v>
      </c>
      <c r="BC58" s="103" t="s">
        <v>174</v>
      </c>
      <c r="BD58" s="121" t="str">
        <f t="shared" si="9"/>
        <v>Fuerte</v>
      </c>
      <c r="BE58" s="121" t="str">
        <f t="shared" si="10"/>
        <v>Fuerte</v>
      </c>
      <c r="BF58" s="121">
        <f t="shared" si="11"/>
        <v>100</v>
      </c>
      <c r="BG58" s="126">
        <f>AVERAGE(BF58:BF63)</f>
        <v>100</v>
      </c>
      <c r="BH58" s="143" t="str">
        <f>IF(BG58&lt;=50, "Débil", IF(BG58&lt;=99,"Moderado","Fuerte"))</f>
        <v>Fuerte</v>
      </c>
      <c r="BI58" s="126">
        <f>+IF(BH58="Fuerte",2,IF(BH58="Moderado",1,0))</f>
        <v>2</v>
      </c>
      <c r="BJ58" s="126">
        <f>+AF58-BI58</f>
        <v>2</v>
      </c>
      <c r="BK58" s="143" t="str">
        <f>+VLOOKUP(BJ58,Listados!$J$18:$K$24,2,TRUE)</f>
        <v>Improbable</v>
      </c>
      <c r="BL58" s="143" t="str">
        <f>IF(ISBLANK(AG58),"",AG58)</f>
        <v>Catastrófico</v>
      </c>
      <c r="BM58" s="128" t="str">
        <f>IF(AND(BK58&lt;&gt;"",BL58&lt;&gt;""),VLOOKUP(BK58&amp;BL58,Listados!$M$3:$N$27,2,FALSE),"")</f>
        <v>Extremo</v>
      </c>
      <c r="BN58" s="149" t="str">
        <f>+VLOOKUP(BM58,Listados!$P$3:$Q$6,2,FALSE)</f>
        <v>Evitar el riesgo</v>
      </c>
    </row>
    <row r="59" spans="1:66" ht="92.25" customHeight="1" x14ac:dyDescent="0.35">
      <c r="A59" s="157"/>
      <c r="B59" s="125"/>
      <c r="C59" s="159"/>
      <c r="D59" s="161"/>
      <c r="E59" s="126"/>
      <c r="F59" s="126"/>
      <c r="G59" s="65" t="s">
        <v>373</v>
      </c>
      <c r="H59" s="71" t="s">
        <v>362</v>
      </c>
      <c r="I59" s="126"/>
      <c r="J59" s="66" t="s">
        <v>272</v>
      </c>
      <c r="K59" s="125"/>
      <c r="L59" s="125"/>
      <c r="M59" s="125"/>
      <c r="N59" s="125"/>
      <c r="O59" s="125"/>
      <c r="P59" s="125"/>
      <c r="Q59" s="125"/>
      <c r="R59" s="125"/>
      <c r="S59" s="125"/>
      <c r="T59" s="125"/>
      <c r="U59" s="125"/>
      <c r="V59" s="125"/>
      <c r="W59" s="125"/>
      <c r="X59" s="125"/>
      <c r="Y59" s="125"/>
      <c r="Z59" s="125"/>
      <c r="AA59" s="125"/>
      <c r="AB59" s="125"/>
      <c r="AC59" s="125"/>
      <c r="AD59" s="126"/>
      <c r="AE59" s="125"/>
      <c r="AF59" s="126"/>
      <c r="AG59" s="126" t="str">
        <f>+IF(OR(AE59=1,AE59&lt;=5),"Moderado",IF(OR(AE59=6,AE59&lt;=11),"Mayor","Catastrófico"))</f>
        <v>Moderado</v>
      </c>
      <c r="AH59" s="127"/>
      <c r="AI59" s="128"/>
      <c r="AJ59" s="120"/>
      <c r="AK59" s="120"/>
      <c r="AL59" s="104"/>
      <c r="AM59" s="104"/>
      <c r="AN59" s="70" t="str">
        <f t="shared" si="0"/>
        <v/>
      </c>
      <c r="AO59" s="104"/>
      <c r="AP59" s="70" t="str">
        <f t="shared" si="1"/>
        <v/>
      </c>
      <c r="AQ59" s="104"/>
      <c r="AR59" s="70" t="str">
        <f t="shared" si="2"/>
        <v/>
      </c>
      <c r="AS59" s="104"/>
      <c r="AT59" s="70" t="str">
        <f t="shared" si="3"/>
        <v/>
      </c>
      <c r="AU59" s="104"/>
      <c r="AV59" s="70" t="str">
        <f t="shared" si="4"/>
        <v/>
      </c>
      <c r="AW59" s="104"/>
      <c r="AX59" s="70" t="str">
        <f t="shared" si="5"/>
        <v/>
      </c>
      <c r="AY59" s="104"/>
      <c r="AZ59" s="70" t="str">
        <f t="shared" si="6"/>
        <v/>
      </c>
      <c r="BA59" s="122"/>
      <c r="BB59" s="122"/>
      <c r="BC59" s="104"/>
      <c r="BD59" s="122"/>
      <c r="BE59" s="122"/>
      <c r="BF59" s="122"/>
      <c r="BG59" s="126"/>
      <c r="BH59" s="143"/>
      <c r="BI59" s="126"/>
      <c r="BJ59" s="126"/>
      <c r="BK59" s="143"/>
      <c r="BL59" s="143"/>
      <c r="BM59" s="128"/>
      <c r="BN59" s="149"/>
    </row>
    <row r="60" spans="1:66" ht="93" customHeight="1" x14ac:dyDescent="0.35">
      <c r="A60" s="157"/>
      <c r="B60" s="125"/>
      <c r="C60" s="159"/>
      <c r="D60" s="161"/>
      <c r="E60" s="126"/>
      <c r="F60" s="126"/>
      <c r="G60" s="65" t="s">
        <v>374</v>
      </c>
      <c r="H60" s="71" t="s">
        <v>362</v>
      </c>
      <c r="I60" s="126"/>
      <c r="J60" s="106" t="s">
        <v>273</v>
      </c>
      <c r="K60" s="125"/>
      <c r="L60" s="125"/>
      <c r="M60" s="125"/>
      <c r="N60" s="125"/>
      <c r="O60" s="125"/>
      <c r="P60" s="125"/>
      <c r="Q60" s="125"/>
      <c r="R60" s="125"/>
      <c r="S60" s="125"/>
      <c r="T60" s="125"/>
      <c r="U60" s="125"/>
      <c r="V60" s="125"/>
      <c r="W60" s="125"/>
      <c r="X60" s="125"/>
      <c r="Y60" s="125"/>
      <c r="Z60" s="125"/>
      <c r="AA60" s="125"/>
      <c r="AB60" s="125"/>
      <c r="AC60" s="125"/>
      <c r="AD60" s="126"/>
      <c r="AE60" s="125"/>
      <c r="AF60" s="126"/>
      <c r="AG60" s="126" t="str">
        <f>+IF(OR(AE60=1,AE60&lt;=5),"Moderado",IF(OR(AE60=6,AE60&lt;=11),"Mayor","Catastrófico"))</f>
        <v>Moderado</v>
      </c>
      <c r="AH60" s="127"/>
      <c r="AI60" s="128"/>
      <c r="AJ60" s="120"/>
      <c r="AK60" s="120"/>
      <c r="AL60" s="104"/>
      <c r="AM60" s="104"/>
      <c r="AN60" s="70" t="str">
        <f t="shared" si="0"/>
        <v/>
      </c>
      <c r="AO60" s="104"/>
      <c r="AP60" s="70" t="str">
        <f t="shared" si="1"/>
        <v/>
      </c>
      <c r="AQ60" s="104"/>
      <c r="AR60" s="70" t="str">
        <f t="shared" si="2"/>
        <v/>
      </c>
      <c r="AS60" s="104"/>
      <c r="AT60" s="70" t="str">
        <f t="shared" si="3"/>
        <v/>
      </c>
      <c r="AU60" s="104"/>
      <c r="AV60" s="70" t="str">
        <f t="shared" si="4"/>
        <v/>
      </c>
      <c r="AW60" s="104"/>
      <c r="AX60" s="70" t="str">
        <f t="shared" si="5"/>
        <v/>
      </c>
      <c r="AY60" s="104"/>
      <c r="AZ60" s="70" t="str">
        <f t="shared" si="6"/>
        <v/>
      </c>
      <c r="BA60" s="122"/>
      <c r="BB60" s="122"/>
      <c r="BC60" s="104"/>
      <c r="BD60" s="122"/>
      <c r="BE60" s="122"/>
      <c r="BF60" s="122"/>
      <c r="BG60" s="126"/>
      <c r="BH60" s="143"/>
      <c r="BI60" s="126"/>
      <c r="BJ60" s="126"/>
      <c r="BK60" s="143"/>
      <c r="BL60" s="143"/>
      <c r="BM60" s="128"/>
      <c r="BN60" s="149"/>
    </row>
    <row r="61" spans="1:66" ht="22.5" customHeight="1" x14ac:dyDescent="0.35">
      <c r="A61" s="157"/>
      <c r="B61" s="125"/>
      <c r="C61" s="159"/>
      <c r="D61" s="161"/>
      <c r="E61" s="126"/>
      <c r="F61" s="126"/>
      <c r="G61" s="169" t="s">
        <v>375</v>
      </c>
      <c r="H61" s="172" t="s">
        <v>362</v>
      </c>
      <c r="I61" s="126"/>
      <c r="J61" s="108"/>
      <c r="K61" s="125"/>
      <c r="L61" s="125"/>
      <c r="M61" s="125"/>
      <c r="N61" s="125"/>
      <c r="O61" s="125"/>
      <c r="P61" s="125"/>
      <c r="Q61" s="125"/>
      <c r="R61" s="125"/>
      <c r="S61" s="125"/>
      <c r="T61" s="125"/>
      <c r="U61" s="125"/>
      <c r="V61" s="125"/>
      <c r="W61" s="125"/>
      <c r="X61" s="125"/>
      <c r="Y61" s="125"/>
      <c r="Z61" s="125"/>
      <c r="AA61" s="125"/>
      <c r="AB61" s="125"/>
      <c r="AC61" s="125"/>
      <c r="AD61" s="126"/>
      <c r="AE61" s="125"/>
      <c r="AF61" s="126"/>
      <c r="AG61" s="126" t="str">
        <f>+IF(OR(AE61=1,AE61&lt;=5),"Moderado",IF(OR(AE61=6,AE61&lt;=11),"Mayor","Catastrófico"))</f>
        <v>Moderado</v>
      </c>
      <c r="AH61" s="127"/>
      <c r="AI61" s="128"/>
      <c r="AJ61" s="120"/>
      <c r="AK61" s="120"/>
      <c r="AL61" s="104"/>
      <c r="AM61" s="104"/>
      <c r="AN61" s="70" t="str">
        <f t="shared" si="0"/>
        <v/>
      </c>
      <c r="AO61" s="104"/>
      <c r="AP61" s="70" t="str">
        <f t="shared" si="1"/>
        <v/>
      </c>
      <c r="AQ61" s="104"/>
      <c r="AR61" s="70" t="str">
        <f t="shared" si="2"/>
        <v/>
      </c>
      <c r="AS61" s="104"/>
      <c r="AT61" s="70" t="str">
        <f t="shared" si="3"/>
        <v/>
      </c>
      <c r="AU61" s="104"/>
      <c r="AV61" s="70" t="str">
        <f t="shared" si="4"/>
        <v/>
      </c>
      <c r="AW61" s="104"/>
      <c r="AX61" s="70" t="str">
        <f t="shared" si="5"/>
        <v/>
      </c>
      <c r="AY61" s="104"/>
      <c r="AZ61" s="70" t="str">
        <f t="shared" si="6"/>
        <v/>
      </c>
      <c r="BA61" s="122"/>
      <c r="BB61" s="122"/>
      <c r="BC61" s="104"/>
      <c r="BD61" s="122"/>
      <c r="BE61" s="122"/>
      <c r="BF61" s="122"/>
      <c r="BG61" s="126"/>
      <c r="BH61" s="143"/>
      <c r="BI61" s="126"/>
      <c r="BJ61" s="126"/>
      <c r="BK61" s="143"/>
      <c r="BL61" s="143"/>
      <c r="BM61" s="128"/>
      <c r="BN61" s="149"/>
    </row>
    <row r="62" spans="1:66" ht="22.5" customHeight="1" x14ac:dyDescent="0.35">
      <c r="A62" s="157"/>
      <c r="B62" s="125"/>
      <c r="C62" s="159"/>
      <c r="D62" s="161"/>
      <c r="E62" s="126"/>
      <c r="F62" s="126"/>
      <c r="G62" s="170"/>
      <c r="H62" s="172"/>
      <c r="I62" s="126"/>
      <c r="J62" s="108"/>
      <c r="K62" s="125"/>
      <c r="L62" s="125"/>
      <c r="M62" s="125"/>
      <c r="N62" s="125"/>
      <c r="O62" s="125"/>
      <c r="P62" s="125"/>
      <c r="Q62" s="125"/>
      <c r="R62" s="125"/>
      <c r="S62" s="125"/>
      <c r="T62" s="125"/>
      <c r="U62" s="125"/>
      <c r="V62" s="125"/>
      <c r="W62" s="125"/>
      <c r="X62" s="125"/>
      <c r="Y62" s="125"/>
      <c r="Z62" s="125"/>
      <c r="AA62" s="125"/>
      <c r="AB62" s="125"/>
      <c r="AC62" s="125"/>
      <c r="AD62" s="126"/>
      <c r="AE62" s="125"/>
      <c r="AF62" s="126"/>
      <c r="AG62" s="126" t="str">
        <f>+IF(OR(AE62=1,AE62&lt;=5),"Moderado",IF(OR(AE62=6,AE62&lt;=11),"Mayor","Catastrófico"))</f>
        <v>Moderado</v>
      </c>
      <c r="AH62" s="127"/>
      <c r="AI62" s="128"/>
      <c r="AJ62" s="120"/>
      <c r="AK62" s="120"/>
      <c r="AL62" s="104"/>
      <c r="AM62" s="104"/>
      <c r="AN62" s="70" t="str">
        <f t="shared" si="0"/>
        <v/>
      </c>
      <c r="AO62" s="104"/>
      <c r="AP62" s="70" t="str">
        <f t="shared" si="1"/>
        <v/>
      </c>
      <c r="AQ62" s="104"/>
      <c r="AR62" s="70" t="str">
        <f t="shared" si="2"/>
        <v/>
      </c>
      <c r="AS62" s="104"/>
      <c r="AT62" s="70" t="str">
        <f t="shared" si="3"/>
        <v/>
      </c>
      <c r="AU62" s="104"/>
      <c r="AV62" s="70" t="str">
        <f t="shared" si="4"/>
        <v/>
      </c>
      <c r="AW62" s="104"/>
      <c r="AX62" s="70" t="str">
        <f t="shared" si="5"/>
        <v/>
      </c>
      <c r="AY62" s="104"/>
      <c r="AZ62" s="70" t="str">
        <f t="shared" si="6"/>
        <v/>
      </c>
      <c r="BA62" s="122"/>
      <c r="BB62" s="122"/>
      <c r="BC62" s="104"/>
      <c r="BD62" s="122"/>
      <c r="BE62" s="122"/>
      <c r="BF62" s="122"/>
      <c r="BG62" s="126"/>
      <c r="BH62" s="143"/>
      <c r="BI62" s="126"/>
      <c r="BJ62" s="126"/>
      <c r="BK62" s="143"/>
      <c r="BL62" s="143"/>
      <c r="BM62" s="128"/>
      <c r="BN62" s="149"/>
    </row>
    <row r="63" spans="1:66" ht="15.75" customHeight="1" x14ac:dyDescent="0.35">
      <c r="A63" s="157"/>
      <c r="B63" s="125"/>
      <c r="C63" s="159"/>
      <c r="D63" s="161"/>
      <c r="E63" s="126"/>
      <c r="F63" s="126"/>
      <c r="G63" s="171"/>
      <c r="H63" s="172"/>
      <c r="I63" s="126"/>
      <c r="J63" s="107"/>
      <c r="K63" s="125"/>
      <c r="L63" s="125"/>
      <c r="M63" s="125"/>
      <c r="N63" s="125"/>
      <c r="O63" s="125"/>
      <c r="P63" s="125"/>
      <c r="Q63" s="125"/>
      <c r="R63" s="125"/>
      <c r="S63" s="125"/>
      <c r="T63" s="125"/>
      <c r="U63" s="125"/>
      <c r="V63" s="125"/>
      <c r="W63" s="125"/>
      <c r="X63" s="125"/>
      <c r="Y63" s="125"/>
      <c r="Z63" s="125"/>
      <c r="AA63" s="125"/>
      <c r="AB63" s="125"/>
      <c r="AC63" s="125"/>
      <c r="AD63" s="126"/>
      <c r="AE63" s="125"/>
      <c r="AF63" s="126"/>
      <c r="AG63" s="126" t="str">
        <f>+IF(OR(AE63=1,AE63&lt;=5),"Moderado",IF(OR(AE63=6,AE63&lt;=11),"Mayor","Catastrófico"))</f>
        <v>Moderado</v>
      </c>
      <c r="AH63" s="127"/>
      <c r="AI63" s="128"/>
      <c r="AJ63" s="124"/>
      <c r="AK63" s="124"/>
      <c r="AL63" s="118"/>
      <c r="AM63" s="118"/>
      <c r="AN63" s="70" t="str">
        <f t="shared" si="0"/>
        <v/>
      </c>
      <c r="AO63" s="118"/>
      <c r="AP63" s="70" t="str">
        <f t="shared" si="1"/>
        <v/>
      </c>
      <c r="AQ63" s="118"/>
      <c r="AR63" s="70" t="str">
        <f t="shared" si="2"/>
        <v/>
      </c>
      <c r="AS63" s="118"/>
      <c r="AT63" s="70" t="str">
        <f t="shared" si="3"/>
        <v/>
      </c>
      <c r="AU63" s="118"/>
      <c r="AV63" s="70" t="str">
        <f t="shared" si="4"/>
        <v/>
      </c>
      <c r="AW63" s="118"/>
      <c r="AX63" s="70" t="str">
        <f t="shared" si="5"/>
        <v/>
      </c>
      <c r="AY63" s="118"/>
      <c r="AZ63" s="70" t="str">
        <f t="shared" si="6"/>
        <v/>
      </c>
      <c r="BA63" s="123"/>
      <c r="BB63" s="123"/>
      <c r="BC63" s="118"/>
      <c r="BD63" s="123"/>
      <c r="BE63" s="123"/>
      <c r="BF63" s="123"/>
      <c r="BG63" s="126"/>
      <c r="BH63" s="143"/>
      <c r="BI63" s="126"/>
      <c r="BJ63" s="126"/>
      <c r="BK63" s="143"/>
      <c r="BL63" s="143"/>
      <c r="BM63" s="128"/>
      <c r="BN63" s="149"/>
    </row>
    <row r="64" spans="1:66" ht="85.5" customHeight="1" x14ac:dyDescent="0.35">
      <c r="A64" s="157" t="s">
        <v>75</v>
      </c>
      <c r="B64" s="125" t="s">
        <v>228</v>
      </c>
      <c r="C64" s="159" t="s">
        <v>357</v>
      </c>
      <c r="D64" s="161" t="str">
        <f>+'Riesgo Corrupción'!C13</f>
        <v>Vinculación a la planta de personal de la institución sin el cumplimiento de la normatividad establecida en materia de administración de personal con el objeto de favorecer un particular.</v>
      </c>
      <c r="E64" s="126" t="s">
        <v>103</v>
      </c>
      <c r="F64" s="126" t="s">
        <v>147</v>
      </c>
      <c r="G64" s="109" t="s">
        <v>256</v>
      </c>
      <c r="H64" s="112" t="s">
        <v>362</v>
      </c>
      <c r="I64" s="126" t="s">
        <v>105</v>
      </c>
      <c r="J64" s="66" t="s">
        <v>274</v>
      </c>
      <c r="K64" s="125" t="s">
        <v>172</v>
      </c>
      <c r="L64" s="125" t="s">
        <v>172</v>
      </c>
      <c r="M64" s="125" t="s">
        <v>172</v>
      </c>
      <c r="N64" s="125" t="s">
        <v>172</v>
      </c>
      <c r="O64" s="125" t="s">
        <v>172</v>
      </c>
      <c r="P64" s="125" t="s">
        <v>176</v>
      </c>
      <c r="Q64" s="125" t="s">
        <v>176</v>
      </c>
      <c r="R64" s="125" t="s">
        <v>176</v>
      </c>
      <c r="S64" s="125" t="s">
        <v>172</v>
      </c>
      <c r="T64" s="125" t="s">
        <v>172</v>
      </c>
      <c r="U64" s="125" t="s">
        <v>172</v>
      </c>
      <c r="V64" s="125" t="s">
        <v>172</v>
      </c>
      <c r="W64" s="125" t="s">
        <v>172</v>
      </c>
      <c r="X64" s="125" t="s">
        <v>172</v>
      </c>
      <c r="Y64" s="125" t="s">
        <v>172</v>
      </c>
      <c r="Z64" s="125" t="s">
        <v>176</v>
      </c>
      <c r="AA64" s="125" t="s">
        <v>172</v>
      </c>
      <c r="AB64" s="125" t="s">
        <v>172</v>
      </c>
      <c r="AC64" s="125" t="s">
        <v>176</v>
      </c>
      <c r="AD64" s="126">
        <f>COUNTIF(K64:AC69, "SI")</f>
        <v>14</v>
      </c>
      <c r="AE64" s="125" t="s">
        <v>134</v>
      </c>
      <c r="AF64" s="126">
        <f>+VLOOKUP(AE64,[6]Listados!$K$8:$L$12,2,0)</f>
        <v>3</v>
      </c>
      <c r="AG64" s="126" t="str">
        <f>+IF(OR(AD64=1,AD64&lt;=5),"Moderado",IF(OR(AD64=6,AD64&lt;=11),"Mayor","Catastrófico"))</f>
        <v>Catastrófico</v>
      </c>
      <c r="AH64" s="127" t="e">
        <f>+VLOOKUP(AG64,[6]Listados!K49:L53,2,0)</f>
        <v>#N/A</v>
      </c>
      <c r="AI64" s="128" t="str">
        <f>IF(AND(AE64&lt;&gt;"",AG64&lt;&gt;""),VLOOKUP(AE64&amp;AG64,Listados!$M$3:$N$27,2,FALSE),"")</f>
        <v>Extremo</v>
      </c>
      <c r="AJ64" s="119" t="str">
        <f>+'Descripción del Control '!B$9</f>
        <v>El profesional de la Dirección de Gestión de Talento Humano, cada vez que se va a realizar una vinculación de personal,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K64" s="119" t="s">
        <v>256</v>
      </c>
      <c r="AL64" s="103" t="s">
        <v>111</v>
      </c>
      <c r="AM64" s="103" t="s">
        <v>172</v>
      </c>
      <c r="AN64" s="70">
        <f>+IF(AM64="si",15,"")</f>
        <v>15</v>
      </c>
      <c r="AO64" s="103" t="s">
        <v>172</v>
      </c>
      <c r="AP64" s="70">
        <f>+IF(AO64="si",15,"")</f>
        <v>15</v>
      </c>
      <c r="AQ64" s="103" t="s">
        <v>172</v>
      </c>
      <c r="AR64" s="70">
        <f t="shared" si="2"/>
        <v>15</v>
      </c>
      <c r="AS64" s="103" t="s">
        <v>195</v>
      </c>
      <c r="AT64" s="70">
        <f t="shared" si="3"/>
        <v>15</v>
      </c>
      <c r="AU64" s="103" t="s">
        <v>172</v>
      </c>
      <c r="AV64" s="70">
        <f>+IF(AU64="si",15,"")</f>
        <v>15</v>
      </c>
      <c r="AW64" s="103" t="s">
        <v>172</v>
      </c>
      <c r="AX64" s="70">
        <f t="shared" si="5"/>
        <v>15</v>
      </c>
      <c r="AY64" s="103" t="s">
        <v>173</v>
      </c>
      <c r="AZ64" s="70">
        <f t="shared" si="6"/>
        <v>10</v>
      </c>
      <c r="BA64" s="121">
        <f t="shared" si="7"/>
        <v>100</v>
      </c>
      <c r="BB64" s="121" t="str">
        <f t="shared" si="8"/>
        <v>Fuerte</v>
      </c>
      <c r="BC64" s="103" t="s">
        <v>174</v>
      </c>
      <c r="BD64" s="121" t="str">
        <f t="shared" si="9"/>
        <v>Fuerte</v>
      </c>
      <c r="BE64" s="121" t="str">
        <f t="shared" si="10"/>
        <v>Fuerte</v>
      </c>
      <c r="BF64" s="121">
        <f t="shared" si="11"/>
        <v>100</v>
      </c>
      <c r="BG64" s="126">
        <f>AVERAGE(BF64:BF69)</f>
        <v>100</v>
      </c>
      <c r="BH64" s="143" t="str">
        <f>IF(BG64&lt;=50, "Débil", IF(BG64&lt;=99,"Moderado","Fuerte"))</f>
        <v>Fuerte</v>
      </c>
      <c r="BI64" s="126">
        <f>+IF(BH64="Fuerte",2,IF(BH64="Moderado",1,0))</f>
        <v>2</v>
      </c>
      <c r="BJ64" s="126">
        <f>+AF64-BI64</f>
        <v>1</v>
      </c>
      <c r="BK64" s="143" t="str">
        <f>+VLOOKUP(BJ64,Listados!$J$18:$K$24,2,TRUE)</f>
        <v>Rara Vez</v>
      </c>
      <c r="BL64" s="143" t="str">
        <f>IF(ISBLANK(AG64),"",AG64)</f>
        <v>Catastrófico</v>
      </c>
      <c r="BM64" s="128" t="str">
        <f>IF(AND(BK64&lt;&gt;"",BL64&lt;&gt;""),VLOOKUP(BK64&amp;BL64,Listados!$M$3:$N$27,2,FALSE),"")</f>
        <v>Extremo</v>
      </c>
      <c r="BN64" s="149" t="str">
        <f>+VLOOKUP(BM64,Listados!$P$3:$Q$6,2,FALSE)</f>
        <v>Evitar el riesgo</v>
      </c>
    </row>
    <row r="65" spans="1:66" ht="29.25" customHeight="1" x14ac:dyDescent="0.35">
      <c r="A65" s="157"/>
      <c r="B65" s="125"/>
      <c r="C65" s="159"/>
      <c r="D65" s="161"/>
      <c r="E65" s="126"/>
      <c r="F65" s="126"/>
      <c r="G65" s="110"/>
      <c r="H65" s="113"/>
      <c r="I65" s="126"/>
      <c r="J65" s="106" t="s">
        <v>275</v>
      </c>
      <c r="K65" s="125"/>
      <c r="L65" s="125"/>
      <c r="M65" s="125"/>
      <c r="N65" s="125"/>
      <c r="O65" s="125"/>
      <c r="P65" s="125"/>
      <c r="Q65" s="125"/>
      <c r="R65" s="125"/>
      <c r="S65" s="125"/>
      <c r="T65" s="125"/>
      <c r="U65" s="125"/>
      <c r="V65" s="125"/>
      <c r="W65" s="125"/>
      <c r="X65" s="125"/>
      <c r="Y65" s="125"/>
      <c r="Z65" s="125"/>
      <c r="AA65" s="125"/>
      <c r="AB65" s="125"/>
      <c r="AC65" s="125"/>
      <c r="AD65" s="126"/>
      <c r="AE65" s="125"/>
      <c r="AF65" s="126"/>
      <c r="AG65" s="126" t="str">
        <f>+IF(OR(AE65=1,AE65&lt;=5),"Moderado",IF(OR(AE65=6,AE65&lt;=11),"Mayor","Catastrófico"))</f>
        <v>Moderado</v>
      </c>
      <c r="AH65" s="127"/>
      <c r="AI65" s="128"/>
      <c r="AJ65" s="120"/>
      <c r="AK65" s="120"/>
      <c r="AL65" s="104"/>
      <c r="AM65" s="104"/>
      <c r="AN65" s="70" t="str">
        <f t="shared" si="0"/>
        <v/>
      </c>
      <c r="AO65" s="104"/>
      <c r="AP65" s="70" t="str">
        <f t="shared" si="1"/>
        <v/>
      </c>
      <c r="AQ65" s="104"/>
      <c r="AR65" s="70" t="str">
        <f t="shared" si="2"/>
        <v/>
      </c>
      <c r="AS65" s="104"/>
      <c r="AT65" s="70" t="str">
        <f t="shared" si="3"/>
        <v/>
      </c>
      <c r="AU65" s="104"/>
      <c r="AV65" s="70" t="str">
        <f t="shared" si="4"/>
        <v/>
      </c>
      <c r="AW65" s="104"/>
      <c r="AX65" s="70" t="str">
        <f t="shared" si="5"/>
        <v/>
      </c>
      <c r="AY65" s="104"/>
      <c r="AZ65" s="70" t="str">
        <f t="shared" si="6"/>
        <v/>
      </c>
      <c r="BA65" s="122"/>
      <c r="BB65" s="122"/>
      <c r="BC65" s="104"/>
      <c r="BD65" s="122"/>
      <c r="BE65" s="122"/>
      <c r="BF65" s="122"/>
      <c r="BG65" s="126"/>
      <c r="BH65" s="143"/>
      <c r="BI65" s="126"/>
      <c r="BJ65" s="126"/>
      <c r="BK65" s="143"/>
      <c r="BL65" s="143"/>
      <c r="BM65" s="128"/>
      <c r="BN65" s="149"/>
    </row>
    <row r="66" spans="1:66" ht="29.25" customHeight="1" x14ac:dyDescent="0.35">
      <c r="A66" s="157"/>
      <c r="B66" s="125"/>
      <c r="C66" s="159"/>
      <c r="D66" s="161"/>
      <c r="E66" s="126"/>
      <c r="F66" s="126"/>
      <c r="G66" s="110"/>
      <c r="H66" s="113"/>
      <c r="I66" s="126"/>
      <c r="J66" s="108"/>
      <c r="K66" s="125"/>
      <c r="L66" s="125"/>
      <c r="M66" s="125"/>
      <c r="N66" s="125"/>
      <c r="O66" s="125"/>
      <c r="P66" s="125"/>
      <c r="Q66" s="125"/>
      <c r="R66" s="125"/>
      <c r="S66" s="125"/>
      <c r="T66" s="125"/>
      <c r="U66" s="125"/>
      <c r="V66" s="125"/>
      <c r="W66" s="125"/>
      <c r="X66" s="125"/>
      <c r="Y66" s="125"/>
      <c r="Z66" s="125"/>
      <c r="AA66" s="125"/>
      <c r="AB66" s="125"/>
      <c r="AC66" s="125"/>
      <c r="AD66" s="126"/>
      <c r="AE66" s="125"/>
      <c r="AF66" s="126"/>
      <c r="AG66" s="126" t="str">
        <f>+IF(OR(AE66=1,AE66&lt;=5),"Moderado",IF(OR(AE66=6,AE66&lt;=11),"Mayor","Catastrófico"))</f>
        <v>Moderado</v>
      </c>
      <c r="AH66" s="127"/>
      <c r="AI66" s="128"/>
      <c r="AJ66" s="120"/>
      <c r="AK66" s="120"/>
      <c r="AL66" s="104"/>
      <c r="AM66" s="104"/>
      <c r="AN66" s="70" t="str">
        <f t="shared" si="0"/>
        <v/>
      </c>
      <c r="AO66" s="104"/>
      <c r="AP66" s="70" t="str">
        <f t="shared" si="1"/>
        <v/>
      </c>
      <c r="AQ66" s="104"/>
      <c r="AR66" s="70" t="str">
        <f t="shared" si="2"/>
        <v/>
      </c>
      <c r="AS66" s="104"/>
      <c r="AT66" s="70" t="str">
        <f t="shared" si="3"/>
        <v/>
      </c>
      <c r="AU66" s="104"/>
      <c r="AV66" s="70" t="str">
        <f t="shared" si="4"/>
        <v/>
      </c>
      <c r="AW66" s="104"/>
      <c r="AX66" s="70" t="str">
        <f t="shared" si="5"/>
        <v/>
      </c>
      <c r="AY66" s="104"/>
      <c r="AZ66" s="70" t="str">
        <f t="shared" si="6"/>
        <v/>
      </c>
      <c r="BA66" s="122"/>
      <c r="BB66" s="122"/>
      <c r="BC66" s="104"/>
      <c r="BD66" s="122"/>
      <c r="BE66" s="122"/>
      <c r="BF66" s="122"/>
      <c r="BG66" s="126"/>
      <c r="BH66" s="143"/>
      <c r="BI66" s="126"/>
      <c r="BJ66" s="126"/>
      <c r="BK66" s="143"/>
      <c r="BL66" s="143"/>
      <c r="BM66" s="128"/>
      <c r="BN66" s="149"/>
    </row>
    <row r="67" spans="1:66" ht="14.25" customHeight="1" x14ac:dyDescent="0.35">
      <c r="A67" s="157"/>
      <c r="B67" s="125"/>
      <c r="C67" s="159"/>
      <c r="D67" s="161"/>
      <c r="E67" s="126"/>
      <c r="F67" s="126"/>
      <c r="G67" s="110"/>
      <c r="H67" s="113"/>
      <c r="I67" s="126"/>
      <c r="J67" s="108"/>
      <c r="K67" s="125"/>
      <c r="L67" s="125"/>
      <c r="M67" s="125"/>
      <c r="N67" s="125"/>
      <c r="O67" s="125"/>
      <c r="P67" s="125"/>
      <c r="Q67" s="125"/>
      <c r="R67" s="125"/>
      <c r="S67" s="125"/>
      <c r="T67" s="125"/>
      <c r="U67" s="125"/>
      <c r="V67" s="125"/>
      <c r="W67" s="125"/>
      <c r="X67" s="125"/>
      <c r="Y67" s="125"/>
      <c r="Z67" s="125"/>
      <c r="AA67" s="125"/>
      <c r="AB67" s="125"/>
      <c r="AC67" s="125"/>
      <c r="AD67" s="126"/>
      <c r="AE67" s="125"/>
      <c r="AF67" s="126"/>
      <c r="AG67" s="126" t="str">
        <f>+IF(OR(AE67=1,AE67&lt;=5),"Moderado",IF(OR(AE67=6,AE67&lt;=11),"Mayor","Catastrófico"))</f>
        <v>Moderado</v>
      </c>
      <c r="AH67" s="127"/>
      <c r="AI67" s="128"/>
      <c r="AJ67" s="120"/>
      <c r="AK67" s="120"/>
      <c r="AL67" s="104"/>
      <c r="AM67" s="104"/>
      <c r="AN67" s="70" t="str">
        <f t="shared" si="0"/>
        <v/>
      </c>
      <c r="AO67" s="104"/>
      <c r="AP67" s="70" t="str">
        <f t="shared" si="1"/>
        <v/>
      </c>
      <c r="AQ67" s="104"/>
      <c r="AR67" s="70" t="str">
        <f t="shared" si="2"/>
        <v/>
      </c>
      <c r="AS67" s="104"/>
      <c r="AT67" s="70" t="str">
        <f t="shared" si="3"/>
        <v/>
      </c>
      <c r="AU67" s="104"/>
      <c r="AV67" s="70" t="str">
        <f t="shared" si="4"/>
        <v/>
      </c>
      <c r="AW67" s="104"/>
      <c r="AX67" s="70" t="str">
        <f t="shared" si="5"/>
        <v/>
      </c>
      <c r="AY67" s="104"/>
      <c r="AZ67" s="70" t="str">
        <f t="shared" si="6"/>
        <v/>
      </c>
      <c r="BA67" s="122"/>
      <c r="BB67" s="122"/>
      <c r="BC67" s="104"/>
      <c r="BD67" s="122"/>
      <c r="BE67" s="122"/>
      <c r="BF67" s="122"/>
      <c r="BG67" s="126"/>
      <c r="BH67" s="143"/>
      <c r="BI67" s="126"/>
      <c r="BJ67" s="126"/>
      <c r="BK67" s="143"/>
      <c r="BL67" s="143"/>
      <c r="BM67" s="128"/>
      <c r="BN67" s="149"/>
    </row>
    <row r="68" spans="1:66" ht="29.25" hidden="1" customHeight="1" x14ac:dyDescent="0.35">
      <c r="A68" s="157"/>
      <c r="B68" s="125"/>
      <c r="C68" s="159"/>
      <c r="D68" s="161"/>
      <c r="E68" s="126"/>
      <c r="F68" s="126"/>
      <c r="G68" s="110"/>
      <c r="H68" s="113"/>
      <c r="I68" s="126"/>
      <c r="J68" s="108"/>
      <c r="K68" s="125"/>
      <c r="L68" s="125"/>
      <c r="M68" s="125"/>
      <c r="N68" s="125"/>
      <c r="O68" s="125"/>
      <c r="P68" s="125"/>
      <c r="Q68" s="125"/>
      <c r="R68" s="125"/>
      <c r="S68" s="125"/>
      <c r="T68" s="125"/>
      <c r="U68" s="125"/>
      <c r="V68" s="125"/>
      <c r="W68" s="125"/>
      <c r="X68" s="125"/>
      <c r="Y68" s="125"/>
      <c r="Z68" s="125"/>
      <c r="AA68" s="125"/>
      <c r="AB68" s="125"/>
      <c r="AC68" s="125"/>
      <c r="AD68" s="126"/>
      <c r="AE68" s="125"/>
      <c r="AF68" s="126"/>
      <c r="AG68" s="126" t="str">
        <f>+IF(OR(AE68=1,AE68&lt;=5),"Moderado",IF(OR(AE68=6,AE68&lt;=11),"Mayor","Catastrófico"))</f>
        <v>Moderado</v>
      </c>
      <c r="AH68" s="127"/>
      <c r="AI68" s="128"/>
      <c r="AJ68" s="120"/>
      <c r="AK68" s="120"/>
      <c r="AL68" s="104"/>
      <c r="AM68" s="104"/>
      <c r="AN68" s="70" t="str">
        <f t="shared" si="0"/>
        <v/>
      </c>
      <c r="AO68" s="104"/>
      <c r="AP68" s="70" t="str">
        <f t="shared" si="1"/>
        <v/>
      </c>
      <c r="AQ68" s="104"/>
      <c r="AR68" s="70" t="str">
        <f t="shared" si="2"/>
        <v/>
      </c>
      <c r="AS68" s="104"/>
      <c r="AT68" s="70" t="str">
        <f t="shared" si="3"/>
        <v/>
      </c>
      <c r="AU68" s="104"/>
      <c r="AV68" s="70" t="str">
        <f t="shared" si="4"/>
        <v/>
      </c>
      <c r="AW68" s="104"/>
      <c r="AX68" s="70" t="str">
        <f t="shared" si="5"/>
        <v/>
      </c>
      <c r="AY68" s="104"/>
      <c r="AZ68" s="70" t="str">
        <f t="shared" si="6"/>
        <v/>
      </c>
      <c r="BA68" s="122"/>
      <c r="BB68" s="122"/>
      <c r="BC68" s="104"/>
      <c r="BD68" s="122"/>
      <c r="BE68" s="122"/>
      <c r="BF68" s="122"/>
      <c r="BG68" s="126"/>
      <c r="BH68" s="143"/>
      <c r="BI68" s="126"/>
      <c r="BJ68" s="126"/>
      <c r="BK68" s="143"/>
      <c r="BL68" s="143"/>
      <c r="BM68" s="128"/>
      <c r="BN68" s="149"/>
    </row>
    <row r="69" spans="1:66" ht="15.75" hidden="1" customHeight="1" x14ac:dyDescent="0.35">
      <c r="A69" s="157"/>
      <c r="B69" s="125"/>
      <c r="C69" s="159"/>
      <c r="D69" s="161"/>
      <c r="E69" s="126"/>
      <c r="F69" s="126"/>
      <c r="G69" s="111"/>
      <c r="H69" s="114"/>
      <c r="I69" s="126"/>
      <c r="J69" s="107"/>
      <c r="K69" s="125"/>
      <c r="L69" s="125"/>
      <c r="M69" s="125"/>
      <c r="N69" s="125"/>
      <c r="O69" s="125"/>
      <c r="P69" s="125"/>
      <c r="Q69" s="125"/>
      <c r="R69" s="125"/>
      <c r="S69" s="125"/>
      <c r="T69" s="125"/>
      <c r="U69" s="125"/>
      <c r="V69" s="125"/>
      <c r="W69" s="125"/>
      <c r="X69" s="125"/>
      <c r="Y69" s="125"/>
      <c r="Z69" s="125"/>
      <c r="AA69" s="125"/>
      <c r="AB69" s="125"/>
      <c r="AC69" s="125"/>
      <c r="AD69" s="126"/>
      <c r="AE69" s="125"/>
      <c r="AF69" s="126"/>
      <c r="AG69" s="126" t="str">
        <f>+IF(OR(AE69=1,AE69&lt;=5),"Moderado",IF(OR(AE69=6,AE69&lt;=11),"Mayor","Catastrófico"))</f>
        <v>Moderado</v>
      </c>
      <c r="AH69" s="127"/>
      <c r="AI69" s="128"/>
      <c r="AJ69" s="124"/>
      <c r="AK69" s="124"/>
      <c r="AL69" s="118"/>
      <c r="AM69" s="118"/>
      <c r="AN69" s="70" t="str">
        <f t="shared" si="0"/>
        <v/>
      </c>
      <c r="AO69" s="118"/>
      <c r="AP69" s="70" t="str">
        <f t="shared" si="1"/>
        <v/>
      </c>
      <c r="AQ69" s="118"/>
      <c r="AR69" s="70" t="str">
        <f t="shared" si="2"/>
        <v/>
      </c>
      <c r="AS69" s="118"/>
      <c r="AT69" s="70" t="str">
        <f t="shared" si="3"/>
        <v/>
      </c>
      <c r="AU69" s="118"/>
      <c r="AV69" s="70" t="str">
        <f t="shared" si="4"/>
        <v/>
      </c>
      <c r="AW69" s="118"/>
      <c r="AX69" s="70" t="str">
        <f t="shared" si="5"/>
        <v/>
      </c>
      <c r="AY69" s="118"/>
      <c r="AZ69" s="70" t="str">
        <f t="shared" si="6"/>
        <v/>
      </c>
      <c r="BA69" s="123"/>
      <c r="BB69" s="123"/>
      <c r="BC69" s="118"/>
      <c r="BD69" s="123"/>
      <c r="BE69" s="123"/>
      <c r="BF69" s="123"/>
      <c r="BG69" s="126"/>
      <c r="BH69" s="143"/>
      <c r="BI69" s="126"/>
      <c r="BJ69" s="126"/>
      <c r="BK69" s="143"/>
      <c r="BL69" s="143"/>
      <c r="BM69" s="128"/>
      <c r="BN69" s="149"/>
    </row>
    <row r="70" spans="1:66" ht="117.75" customHeight="1" x14ac:dyDescent="0.35">
      <c r="A70" s="157" t="s">
        <v>76</v>
      </c>
      <c r="B70" s="125" t="s">
        <v>229</v>
      </c>
      <c r="C70" s="159" t="s">
        <v>353</v>
      </c>
      <c r="D70" s="161" t="str">
        <f>+'Riesgo Corrupción'!C14</f>
        <v>Omitir en el trámite de cuentas con el debido cumplimiento de requisitos de manera intencional para beneficio propio o de un tercero.</v>
      </c>
      <c r="E70" s="126" t="s">
        <v>128</v>
      </c>
      <c r="F70" s="126" t="s">
        <v>147</v>
      </c>
      <c r="G70" s="109" t="s">
        <v>255</v>
      </c>
      <c r="H70" s="112" t="s">
        <v>362</v>
      </c>
      <c r="I70" s="126" t="s">
        <v>118</v>
      </c>
      <c r="J70" s="66" t="s">
        <v>276</v>
      </c>
      <c r="K70" s="125" t="s">
        <v>172</v>
      </c>
      <c r="L70" s="125" t="s">
        <v>172</v>
      </c>
      <c r="M70" s="125" t="s">
        <v>172</v>
      </c>
      <c r="N70" s="125" t="s">
        <v>172</v>
      </c>
      <c r="O70" s="125" t="s">
        <v>172</v>
      </c>
      <c r="P70" s="125" t="s">
        <v>176</v>
      </c>
      <c r="Q70" s="125" t="s">
        <v>176</v>
      </c>
      <c r="R70" s="125" t="s">
        <v>176</v>
      </c>
      <c r="S70" s="125" t="s">
        <v>172</v>
      </c>
      <c r="T70" s="125" t="s">
        <v>172</v>
      </c>
      <c r="U70" s="125" t="s">
        <v>172</v>
      </c>
      <c r="V70" s="125" t="s">
        <v>172</v>
      </c>
      <c r="W70" s="125" t="s">
        <v>172</v>
      </c>
      <c r="X70" s="125" t="s">
        <v>172</v>
      </c>
      <c r="Y70" s="125" t="s">
        <v>172</v>
      </c>
      <c r="Z70" s="125" t="s">
        <v>176</v>
      </c>
      <c r="AA70" s="125" t="s">
        <v>172</v>
      </c>
      <c r="AB70" s="125" t="s">
        <v>172</v>
      </c>
      <c r="AC70" s="125" t="s">
        <v>176</v>
      </c>
      <c r="AD70" s="126">
        <f>COUNTIF(K70:AC75, "SI")</f>
        <v>14</v>
      </c>
      <c r="AE70" s="125" t="s">
        <v>134</v>
      </c>
      <c r="AF70" s="126">
        <f>+VLOOKUP(AE70,[6]Listados!$K$8:$L$12,2,0)</f>
        <v>3</v>
      </c>
      <c r="AG70" s="126" t="str">
        <f>+IF(OR(AD70=1,AD70&lt;=5),"Moderado",IF(OR(AD70=6,AD70&lt;=11),"Mayor","Catastrófico"))</f>
        <v>Catastrófico</v>
      </c>
      <c r="AH70" s="127" t="e">
        <f>+VLOOKUP(AG70,[6]Listados!K55:L59,2,0)</f>
        <v>#N/A</v>
      </c>
      <c r="AI70" s="128" t="str">
        <f>IF(AND(AE70&lt;&gt;"",AG70&lt;&gt;""),VLOOKUP(AE70&amp;AG70,Listados!$M$3:$N$27,2,FALSE),"")</f>
        <v>Extremo</v>
      </c>
      <c r="AJ70" s="64" t="str">
        <f>+'Descripción del Control '!B$10</f>
        <v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v>
      </c>
      <c r="AK70" s="64" t="s">
        <v>255</v>
      </c>
      <c r="AL70" s="69" t="s">
        <v>111</v>
      </c>
      <c r="AM70" s="69" t="s">
        <v>172</v>
      </c>
      <c r="AN70" s="70">
        <f>+IF(AM70="si",15,"")</f>
        <v>15</v>
      </c>
      <c r="AO70" s="69" t="s">
        <v>172</v>
      </c>
      <c r="AP70" s="70">
        <f>+IF(AO70="si",15,"")</f>
        <v>15</v>
      </c>
      <c r="AQ70" s="69" t="s">
        <v>172</v>
      </c>
      <c r="AR70" s="70">
        <f t="shared" si="2"/>
        <v>15</v>
      </c>
      <c r="AS70" s="69" t="s">
        <v>195</v>
      </c>
      <c r="AT70" s="70">
        <f t="shared" si="3"/>
        <v>15</v>
      </c>
      <c r="AU70" s="69" t="s">
        <v>172</v>
      </c>
      <c r="AV70" s="70">
        <f>+IF(AU70="si",15,"")</f>
        <v>15</v>
      </c>
      <c r="AW70" s="69" t="s">
        <v>172</v>
      </c>
      <c r="AX70" s="70">
        <f t="shared" si="5"/>
        <v>15</v>
      </c>
      <c r="AY70" s="69" t="s">
        <v>173</v>
      </c>
      <c r="AZ70" s="70">
        <f t="shared" si="6"/>
        <v>10</v>
      </c>
      <c r="BA70" s="70">
        <f t="shared" si="7"/>
        <v>100</v>
      </c>
      <c r="BB70" s="70" t="str">
        <f t="shared" si="8"/>
        <v>Fuerte</v>
      </c>
      <c r="BC70" s="69" t="s">
        <v>174</v>
      </c>
      <c r="BD70" s="70" t="str">
        <f t="shared" si="9"/>
        <v>Fuerte</v>
      </c>
      <c r="BE70" s="70" t="str">
        <f t="shared" si="10"/>
        <v>Fuerte</v>
      </c>
      <c r="BF70" s="70">
        <f t="shared" si="11"/>
        <v>100</v>
      </c>
      <c r="BG70" s="126">
        <f>AVERAGE(BF70:BF75)</f>
        <v>100</v>
      </c>
      <c r="BH70" s="143" t="str">
        <f>IF(BG70&lt;=50, "Débil", IF(BG70&lt;=99,"Moderado","Fuerte"))</f>
        <v>Fuerte</v>
      </c>
      <c r="BI70" s="126">
        <f>+IF(BH70="Fuerte",2,IF(BH70="Moderado",1,0))</f>
        <v>2</v>
      </c>
      <c r="BJ70" s="126">
        <f>+AF70-BI70</f>
        <v>1</v>
      </c>
      <c r="BK70" s="143" t="str">
        <f>+VLOOKUP(BJ70,Listados!$J$18:$K$24,2,TRUE)</f>
        <v>Rara Vez</v>
      </c>
      <c r="BL70" s="143" t="str">
        <f>IF(ISBLANK(AG70),"",AG70)</f>
        <v>Catastrófico</v>
      </c>
      <c r="BM70" s="128" t="str">
        <f>IF(AND(BK70&lt;&gt;"",BL70&lt;&gt;""),VLOOKUP(BK70&amp;BL70,Listados!$M$3:$N$27,2,FALSE),"")</f>
        <v>Extremo</v>
      </c>
      <c r="BN70" s="149" t="str">
        <f>+VLOOKUP(BM70,Listados!$P$3:$Q$6,2,FALSE)</f>
        <v>Evitar el riesgo</v>
      </c>
    </row>
    <row r="71" spans="1:66" ht="121.5" customHeight="1" x14ac:dyDescent="0.35">
      <c r="A71" s="157"/>
      <c r="B71" s="125"/>
      <c r="C71" s="159"/>
      <c r="D71" s="161"/>
      <c r="E71" s="126"/>
      <c r="F71" s="126"/>
      <c r="G71" s="110"/>
      <c r="H71" s="113"/>
      <c r="I71" s="126"/>
      <c r="J71" s="106" t="s">
        <v>277</v>
      </c>
      <c r="K71" s="125"/>
      <c r="L71" s="125"/>
      <c r="M71" s="125"/>
      <c r="N71" s="125"/>
      <c r="O71" s="125"/>
      <c r="P71" s="125"/>
      <c r="Q71" s="125"/>
      <c r="R71" s="125"/>
      <c r="S71" s="125"/>
      <c r="T71" s="125"/>
      <c r="U71" s="125"/>
      <c r="V71" s="125"/>
      <c r="W71" s="125"/>
      <c r="X71" s="125"/>
      <c r="Y71" s="125"/>
      <c r="Z71" s="125"/>
      <c r="AA71" s="125"/>
      <c r="AB71" s="125"/>
      <c r="AC71" s="125"/>
      <c r="AD71" s="126"/>
      <c r="AE71" s="125"/>
      <c r="AF71" s="126"/>
      <c r="AG71" s="126" t="str">
        <f>+IF(OR(AE71=1,AE71&lt;=5),"Moderado",IF(OR(AE71=6,AE71&lt;=11),"Mayor","Catastrófico"))</f>
        <v>Moderado</v>
      </c>
      <c r="AH71" s="127"/>
      <c r="AI71" s="128"/>
      <c r="AJ71" s="119" t="str">
        <f>+'Descripción del Control '!C$10</f>
        <v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v>
      </c>
      <c r="AK71" s="119" t="s">
        <v>255</v>
      </c>
      <c r="AL71" s="103" t="s">
        <v>111</v>
      </c>
      <c r="AM71" s="103" t="s">
        <v>172</v>
      </c>
      <c r="AN71" s="70">
        <f>+IF(AM71="si",15,"")</f>
        <v>15</v>
      </c>
      <c r="AO71" s="103" t="s">
        <v>172</v>
      </c>
      <c r="AP71" s="70">
        <f>+IF(AO71="si",15,"")</f>
        <v>15</v>
      </c>
      <c r="AQ71" s="103" t="s">
        <v>172</v>
      </c>
      <c r="AR71" s="70">
        <f t="shared" si="2"/>
        <v>15</v>
      </c>
      <c r="AS71" s="103" t="s">
        <v>195</v>
      </c>
      <c r="AT71" s="70">
        <f t="shared" si="3"/>
        <v>15</v>
      </c>
      <c r="AU71" s="103" t="s">
        <v>172</v>
      </c>
      <c r="AV71" s="70">
        <f>+IF(AU71="si",15,"")</f>
        <v>15</v>
      </c>
      <c r="AW71" s="103" t="s">
        <v>172</v>
      </c>
      <c r="AX71" s="70">
        <f t="shared" si="5"/>
        <v>15</v>
      </c>
      <c r="AY71" s="103" t="s">
        <v>173</v>
      </c>
      <c r="AZ71" s="70">
        <f t="shared" si="6"/>
        <v>10</v>
      </c>
      <c r="BA71" s="121">
        <f t="shared" si="7"/>
        <v>100</v>
      </c>
      <c r="BB71" s="121" t="str">
        <f t="shared" si="8"/>
        <v>Fuerte</v>
      </c>
      <c r="BC71" s="103" t="s">
        <v>174</v>
      </c>
      <c r="BD71" s="121" t="str">
        <f t="shared" si="9"/>
        <v>Fuerte</v>
      </c>
      <c r="BE71" s="121" t="str">
        <f t="shared" si="10"/>
        <v>Fuerte</v>
      </c>
      <c r="BF71" s="121">
        <f t="shared" si="11"/>
        <v>100</v>
      </c>
      <c r="BG71" s="126"/>
      <c r="BH71" s="143"/>
      <c r="BI71" s="126"/>
      <c r="BJ71" s="126"/>
      <c r="BK71" s="143"/>
      <c r="BL71" s="143"/>
      <c r="BM71" s="128"/>
      <c r="BN71" s="149"/>
    </row>
    <row r="72" spans="1:66" ht="4.5" customHeight="1" x14ac:dyDescent="0.35">
      <c r="A72" s="157"/>
      <c r="B72" s="125"/>
      <c r="C72" s="159"/>
      <c r="D72" s="161"/>
      <c r="E72" s="126"/>
      <c r="F72" s="126"/>
      <c r="G72" s="110"/>
      <c r="H72" s="113"/>
      <c r="I72" s="126"/>
      <c r="J72" s="108"/>
      <c r="K72" s="125"/>
      <c r="L72" s="125"/>
      <c r="M72" s="125"/>
      <c r="N72" s="125"/>
      <c r="O72" s="125"/>
      <c r="P72" s="125"/>
      <c r="Q72" s="125"/>
      <c r="R72" s="125"/>
      <c r="S72" s="125"/>
      <c r="T72" s="125"/>
      <c r="U72" s="125"/>
      <c r="V72" s="125"/>
      <c r="W72" s="125"/>
      <c r="X72" s="125"/>
      <c r="Y72" s="125"/>
      <c r="Z72" s="125"/>
      <c r="AA72" s="125"/>
      <c r="AB72" s="125"/>
      <c r="AC72" s="125"/>
      <c r="AD72" s="126"/>
      <c r="AE72" s="125"/>
      <c r="AF72" s="126"/>
      <c r="AG72" s="126" t="str">
        <f>+IF(OR(AE72=1,AE72&lt;=5),"Moderado",IF(OR(AE72=6,AE72&lt;=11),"Mayor","Catastrófico"))</f>
        <v>Moderado</v>
      </c>
      <c r="AH72" s="127"/>
      <c r="AI72" s="128"/>
      <c r="AJ72" s="120"/>
      <c r="AK72" s="120"/>
      <c r="AL72" s="104"/>
      <c r="AM72" s="104"/>
      <c r="AN72" s="70" t="str">
        <f t="shared" si="0"/>
        <v/>
      </c>
      <c r="AO72" s="104"/>
      <c r="AP72" s="70" t="str">
        <f t="shared" si="1"/>
        <v/>
      </c>
      <c r="AQ72" s="104"/>
      <c r="AR72" s="70" t="str">
        <f t="shared" si="2"/>
        <v/>
      </c>
      <c r="AS72" s="104"/>
      <c r="AT72" s="70" t="str">
        <f t="shared" si="3"/>
        <v/>
      </c>
      <c r="AU72" s="104"/>
      <c r="AV72" s="70" t="str">
        <f t="shared" si="4"/>
        <v/>
      </c>
      <c r="AW72" s="104"/>
      <c r="AX72" s="70" t="str">
        <f t="shared" si="5"/>
        <v/>
      </c>
      <c r="AY72" s="104"/>
      <c r="AZ72" s="70" t="str">
        <f t="shared" si="6"/>
        <v/>
      </c>
      <c r="BA72" s="122"/>
      <c r="BB72" s="122"/>
      <c r="BC72" s="104"/>
      <c r="BD72" s="122"/>
      <c r="BE72" s="122"/>
      <c r="BF72" s="122"/>
      <c r="BG72" s="126"/>
      <c r="BH72" s="143"/>
      <c r="BI72" s="126"/>
      <c r="BJ72" s="126"/>
      <c r="BK72" s="143"/>
      <c r="BL72" s="143"/>
      <c r="BM72" s="128"/>
      <c r="BN72" s="149"/>
    </row>
    <row r="73" spans="1:66" ht="33.75" hidden="1" customHeight="1" x14ac:dyDescent="0.35">
      <c r="A73" s="157"/>
      <c r="B73" s="125"/>
      <c r="C73" s="159"/>
      <c r="D73" s="161"/>
      <c r="E73" s="126"/>
      <c r="F73" s="126"/>
      <c r="G73" s="110"/>
      <c r="H73" s="113"/>
      <c r="I73" s="126"/>
      <c r="J73" s="108"/>
      <c r="K73" s="125"/>
      <c r="L73" s="125"/>
      <c r="M73" s="125"/>
      <c r="N73" s="125"/>
      <c r="O73" s="125"/>
      <c r="P73" s="125"/>
      <c r="Q73" s="125"/>
      <c r="R73" s="125"/>
      <c r="S73" s="125"/>
      <c r="T73" s="125"/>
      <c r="U73" s="125"/>
      <c r="V73" s="125"/>
      <c r="W73" s="125"/>
      <c r="X73" s="125"/>
      <c r="Y73" s="125"/>
      <c r="Z73" s="125"/>
      <c r="AA73" s="125"/>
      <c r="AB73" s="125"/>
      <c r="AC73" s="125"/>
      <c r="AD73" s="126"/>
      <c r="AE73" s="125"/>
      <c r="AF73" s="126"/>
      <c r="AG73" s="126" t="str">
        <f>+IF(OR(AE73=1,AE73&lt;=5),"Moderado",IF(OR(AE73=6,AE73&lt;=11),"Mayor","Catastrófico"))</f>
        <v>Moderado</v>
      </c>
      <c r="AH73" s="127"/>
      <c r="AI73" s="128"/>
      <c r="AJ73" s="120"/>
      <c r="AK73" s="120"/>
      <c r="AL73" s="104"/>
      <c r="AM73" s="104"/>
      <c r="AN73" s="70" t="str">
        <f t="shared" si="0"/>
        <v/>
      </c>
      <c r="AO73" s="104"/>
      <c r="AP73" s="70" t="str">
        <f t="shared" si="1"/>
        <v/>
      </c>
      <c r="AQ73" s="104"/>
      <c r="AR73" s="70" t="str">
        <f t="shared" si="2"/>
        <v/>
      </c>
      <c r="AS73" s="104"/>
      <c r="AT73" s="70" t="str">
        <f t="shared" si="3"/>
        <v/>
      </c>
      <c r="AU73" s="104"/>
      <c r="AV73" s="70" t="str">
        <f t="shared" si="4"/>
        <v/>
      </c>
      <c r="AW73" s="104"/>
      <c r="AX73" s="70" t="str">
        <f t="shared" si="5"/>
        <v/>
      </c>
      <c r="AY73" s="104"/>
      <c r="AZ73" s="70" t="str">
        <f t="shared" si="6"/>
        <v/>
      </c>
      <c r="BA73" s="122"/>
      <c r="BB73" s="122"/>
      <c r="BC73" s="104"/>
      <c r="BD73" s="122"/>
      <c r="BE73" s="122"/>
      <c r="BF73" s="122"/>
      <c r="BG73" s="126"/>
      <c r="BH73" s="143"/>
      <c r="BI73" s="126"/>
      <c r="BJ73" s="126"/>
      <c r="BK73" s="143"/>
      <c r="BL73" s="143"/>
      <c r="BM73" s="128"/>
      <c r="BN73" s="149"/>
    </row>
    <row r="74" spans="1:66" ht="33.75" hidden="1" customHeight="1" x14ac:dyDescent="0.35">
      <c r="A74" s="157"/>
      <c r="B74" s="125"/>
      <c r="C74" s="159"/>
      <c r="D74" s="161"/>
      <c r="E74" s="126"/>
      <c r="F74" s="126"/>
      <c r="G74" s="110"/>
      <c r="H74" s="113"/>
      <c r="I74" s="126"/>
      <c r="J74" s="108"/>
      <c r="K74" s="125"/>
      <c r="L74" s="125"/>
      <c r="M74" s="125"/>
      <c r="N74" s="125"/>
      <c r="O74" s="125"/>
      <c r="P74" s="125"/>
      <c r="Q74" s="125"/>
      <c r="R74" s="125"/>
      <c r="S74" s="125"/>
      <c r="T74" s="125"/>
      <c r="U74" s="125"/>
      <c r="V74" s="125"/>
      <c r="W74" s="125"/>
      <c r="X74" s="125"/>
      <c r="Y74" s="125"/>
      <c r="Z74" s="125"/>
      <c r="AA74" s="125"/>
      <c r="AB74" s="125"/>
      <c r="AC74" s="125"/>
      <c r="AD74" s="126"/>
      <c r="AE74" s="125"/>
      <c r="AF74" s="126"/>
      <c r="AG74" s="126" t="str">
        <f>+IF(OR(AE74=1,AE74&lt;=5),"Moderado",IF(OR(AE74=6,AE74&lt;=11),"Mayor","Catastrófico"))</f>
        <v>Moderado</v>
      </c>
      <c r="AH74" s="127"/>
      <c r="AI74" s="128"/>
      <c r="AJ74" s="120"/>
      <c r="AK74" s="120"/>
      <c r="AL74" s="104"/>
      <c r="AM74" s="104"/>
      <c r="AN74" s="70" t="str">
        <f t="shared" si="0"/>
        <v/>
      </c>
      <c r="AO74" s="104"/>
      <c r="AP74" s="70" t="str">
        <f t="shared" si="1"/>
        <v/>
      </c>
      <c r="AQ74" s="104"/>
      <c r="AR74" s="70" t="str">
        <f t="shared" si="2"/>
        <v/>
      </c>
      <c r="AS74" s="104"/>
      <c r="AT74" s="70" t="str">
        <f t="shared" si="3"/>
        <v/>
      </c>
      <c r="AU74" s="104"/>
      <c r="AV74" s="70" t="str">
        <f t="shared" si="4"/>
        <v/>
      </c>
      <c r="AW74" s="104"/>
      <c r="AX74" s="70" t="str">
        <f t="shared" si="5"/>
        <v/>
      </c>
      <c r="AY74" s="104"/>
      <c r="AZ74" s="70" t="str">
        <f t="shared" si="6"/>
        <v/>
      </c>
      <c r="BA74" s="122"/>
      <c r="BB74" s="122"/>
      <c r="BC74" s="104"/>
      <c r="BD74" s="122"/>
      <c r="BE74" s="122"/>
      <c r="BF74" s="122"/>
      <c r="BG74" s="126"/>
      <c r="BH74" s="143"/>
      <c r="BI74" s="126"/>
      <c r="BJ74" s="126"/>
      <c r="BK74" s="143"/>
      <c r="BL74" s="143"/>
      <c r="BM74" s="128"/>
      <c r="BN74" s="149"/>
    </row>
    <row r="75" spans="1:66" ht="45" customHeight="1" x14ac:dyDescent="0.35">
      <c r="A75" s="157"/>
      <c r="B75" s="125"/>
      <c r="C75" s="159"/>
      <c r="D75" s="161"/>
      <c r="E75" s="126"/>
      <c r="F75" s="126"/>
      <c r="G75" s="111"/>
      <c r="H75" s="114"/>
      <c r="I75" s="126"/>
      <c r="J75" s="107"/>
      <c r="K75" s="125"/>
      <c r="L75" s="125"/>
      <c r="M75" s="125"/>
      <c r="N75" s="125"/>
      <c r="O75" s="125"/>
      <c r="P75" s="125"/>
      <c r="Q75" s="125"/>
      <c r="R75" s="125"/>
      <c r="S75" s="125"/>
      <c r="T75" s="125"/>
      <c r="U75" s="125"/>
      <c r="V75" s="125"/>
      <c r="W75" s="125"/>
      <c r="X75" s="125"/>
      <c r="Y75" s="125"/>
      <c r="Z75" s="125"/>
      <c r="AA75" s="125"/>
      <c r="AB75" s="125"/>
      <c r="AC75" s="125"/>
      <c r="AD75" s="126"/>
      <c r="AE75" s="125"/>
      <c r="AF75" s="126"/>
      <c r="AG75" s="126" t="str">
        <f>+IF(OR(AE75=1,AE75&lt;=5),"Moderado",IF(OR(AE75=6,AE75&lt;=11),"Mayor","Catastrófico"))</f>
        <v>Moderado</v>
      </c>
      <c r="AH75" s="127"/>
      <c r="AI75" s="128"/>
      <c r="AJ75" s="124"/>
      <c r="AK75" s="124"/>
      <c r="AL75" s="118"/>
      <c r="AM75" s="118"/>
      <c r="AN75" s="70" t="str">
        <f t="shared" si="0"/>
        <v/>
      </c>
      <c r="AO75" s="118"/>
      <c r="AP75" s="70" t="str">
        <f t="shared" si="1"/>
        <v/>
      </c>
      <c r="AQ75" s="118"/>
      <c r="AR75" s="70" t="str">
        <f t="shared" si="2"/>
        <v/>
      </c>
      <c r="AS75" s="118"/>
      <c r="AT75" s="70" t="str">
        <f t="shared" si="3"/>
        <v/>
      </c>
      <c r="AU75" s="118"/>
      <c r="AV75" s="70" t="str">
        <f t="shared" si="4"/>
        <v/>
      </c>
      <c r="AW75" s="118"/>
      <c r="AX75" s="70" t="str">
        <f t="shared" si="5"/>
        <v/>
      </c>
      <c r="AY75" s="118"/>
      <c r="AZ75" s="70" t="str">
        <f t="shared" si="6"/>
        <v/>
      </c>
      <c r="BA75" s="123"/>
      <c r="BB75" s="123"/>
      <c r="BC75" s="118"/>
      <c r="BD75" s="123"/>
      <c r="BE75" s="123"/>
      <c r="BF75" s="123"/>
      <c r="BG75" s="126"/>
      <c r="BH75" s="143"/>
      <c r="BI75" s="126"/>
      <c r="BJ75" s="126"/>
      <c r="BK75" s="143"/>
      <c r="BL75" s="143"/>
      <c r="BM75" s="128"/>
      <c r="BN75" s="149"/>
    </row>
    <row r="76" spans="1:66" ht="70.5" customHeight="1" x14ac:dyDescent="0.35">
      <c r="A76" s="157" t="s">
        <v>77</v>
      </c>
      <c r="B76" s="125" t="s">
        <v>229</v>
      </c>
      <c r="C76" s="159" t="s">
        <v>353</v>
      </c>
      <c r="D76" s="161" t="str">
        <f>+'Riesgo Corrupción'!C15</f>
        <v>Pérdida, manipulación o alteración intencional de la información y del expediente físico de los procesos contractuales, para beneficio propio o de particulares.</v>
      </c>
      <c r="E76" s="126" t="s">
        <v>128</v>
      </c>
      <c r="F76" s="126" t="s">
        <v>104</v>
      </c>
      <c r="G76" s="109" t="s">
        <v>254</v>
      </c>
      <c r="H76" s="112" t="s">
        <v>362</v>
      </c>
      <c r="I76" s="126" t="s">
        <v>118</v>
      </c>
      <c r="J76" s="66" t="s">
        <v>278</v>
      </c>
      <c r="K76" s="125" t="s">
        <v>172</v>
      </c>
      <c r="L76" s="125" t="s">
        <v>172</v>
      </c>
      <c r="M76" s="125" t="s">
        <v>172</v>
      </c>
      <c r="N76" s="125" t="s">
        <v>172</v>
      </c>
      <c r="O76" s="125" t="s">
        <v>172</v>
      </c>
      <c r="P76" s="125" t="s">
        <v>176</v>
      </c>
      <c r="Q76" s="125" t="s">
        <v>172</v>
      </c>
      <c r="R76" s="125" t="s">
        <v>176</v>
      </c>
      <c r="S76" s="125" t="s">
        <v>172</v>
      </c>
      <c r="T76" s="125" t="s">
        <v>172</v>
      </c>
      <c r="U76" s="125" t="s">
        <v>172</v>
      </c>
      <c r="V76" s="125" t="s">
        <v>172</v>
      </c>
      <c r="W76" s="125" t="s">
        <v>172</v>
      </c>
      <c r="X76" s="125" t="s">
        <v>172</v>
      </c>
      <c r="Y76" s="125" t="s">
        <v>172</v>
      </c>
      <c r="Z76" s="125" t="s">
        <v>176</v>
      </c>
      <c r="AA76" s="125" t="s">
        <v>172</v>
      </c>
      <c r="AB76" s="125" t="s">
        <v>172</v>
      </c>
      <c r="AC76" s="125" t="s">
        <v>176</v>
      </c>
      <c r="AD76" s="126">
        <f>COUNTIF(K76:AC81, "SI")</f>
        <v>15</v>
      </c>
      <c r="AE76" s="125" t="s">
        <v>62</v>
      </c>
      <c r="AF76" s="126">
        <f>+VLOOKUP(AE76,[6]Listados!$K$8:$L$12,2,0)</f>
        <v>4</v>
      </c>
      <c r="AG76" s="126" t="str">
        <f>+IF(OR(AD76=1,AD76&lt;=5),"Moderado",IF(OR(AD76=6,AD76&lt;=11),"Mayor","Catastrófico"))</f>
        <v>Catastrófico</v>
      </c>
      <c r="AH76" s="127" t="e">
        <f>+VLOOKUP(AG76,[6]Listados!K61:L65,2,0)</f>
        <v>#N/A</v>
      </c>
      <c r="AI76" s="128" t="str">
        <f>IF(AND(AE76&lt;&gt;"",AG76&lt;&gt;""),VLOOKUP(AE76&amp;AG76,Listados!$M$3:$N$27,2,FALSE),"")</f>
        <v>Extremo</v>
      </c>
      <c r="AJ76" s="64" t="str">
        <f>+'Descripción del Control '!B$11</f>
        <v xml:space="preserve"> El Referente documental del Archivo de Gestión o Central,  cada vez que se va a realizar un préstamo  de un documento en medio físico se realiza el registro en las planillas correspondientes de el proceso de gestión documental.</v>
      </c>
      <c r="AK76" s="64" t="s">
        <v>254</v>
      </c>
      <c r="AL76" s="69" t="s">
        <v>111</v>
      </c>
      <c r="AM76" s="69" t="s">
        <v>172</v>
      </c>
      <c r="AN76" s="70">
        <f>+IF(AM76="si",15,"")</f>
        <v>15</v>
      </c>
      <c r="AO76" s="69" t="s">
        <v>172</v>
      </c>
      <c r="AP76" s="70">
        <f>+IF(AO76="si",15,"")</f>
        <v>15</v>
      </c>
      <c r="AQ76" s="69" t="s">
        <v>172</v>
      </c>
      <c r="AR76" s="70">
        <f t="shared" si="2"/>
        <v>15</v>
      </c>
      <c r="AS76" s="69" t="s">
        <v>195</v>
      </c>
      <c r="AT76" s="70">
        <f t="shared" si="3"/>
        <v>15</v>
      </c>
      <c r="AU76" s="69" t="s">
        <v>172</v>
      </c>
      <c r="AV76" s="70">
        <f t="shared" si="4"/>
        <v>15</v>
      </c>
      <c r="AW76" s="69" t="s">
        <v>172</v>
      </c>
      <c r="AX76" s="70">
        <f t="shared" si="5"/>
        <v>15</v>
      </c>
      <c r="AY76" s="69" t="s">
        <v>173</v>
      </c>
      <c r="AZ76" s="70">
        <f t="shared" si="6"/>
        <v>10</v>
      </c>
      <c r="BA76" s="70">
        <f t="shared" si="7"/>
        <v>100</v>
      </c>
      <c r="BB76" s="70" t="str">
        <f t="shared" si="8"/>
        <v>Fuerte</v>
      </c>
      <c r="BC76" s="69" t="s">
        <v>174</v>
      </c>
      <c r="BD76" s="70" t="str">
        <f t="shared" si="9"/>
        <v>Fuerte</v>
      </c>
      <c r="BE76" s="70" t="str">
        <f t="shared" si="10"/>
        <v>Fuerte</v>
      </c>
      <c r="BF76" s="70">
        <f t="shared" si="11"/>
        <v>100</v>
      </c>
      <c r="BG76" s="126">
        <f>AVERAGE(BF76:BF81)</f>
        <v>50</v>
      </c>
      <c r="BH76" s="143" t="str">
        <f>IF(BG76&lt;=50, "Débil", IF(BG76&lt;=99,"Moderado","Fuerte"))</f>
        <v>Débil</v>
      </c>
      <c r="BI76" s="126">
        <f>+IF(BH76="Fuerte",2,IF(BH76="Moderado",1,0))</f>
        <v>0</v>
      </c>
      <c r="BJ76" s="126">
        <f>+AF76-BI76</f>
        <v>4</v>
      </c>
      <c r="BK76" s="143" t="str">
        <f>+VLOOKUP(BJ76,Listados!$J$18:$K$24,2,TRUE)</f>
        <v>Probable</v>
      </c>
      <c r="BL76" s="143" t="str">
        <f>IF(ISBLANK(AG76),"",AG76)</f>
        <v>Catastrófico</v>
      </c>
      <c r="BM76" s="128" t="str">
        <f>IF(AND(BK76&lt;&gt;"",BL76&lt;&gt;""),VLOOKUP(BK76&amp;BL76,Listados!$M$3:$N$27,2,FALSE),"")</f>
        <v>Extremo</v>
      </c>
      <c r="BN76" s="149" t="str">
        <f>+VLOOKUP(BM76,Listados!$P$3:$Q$6,2,FALSE)</f>
        <v>Evitar el riesgo</v>
      </c>
    </row>
    <row r="77" spans="1:66" ht="96" customHeight="1" x14ac:dyDescent="0.35">
      <c r="A77" s="157"/>
      <c r="B77" s="125"/>
      <c r="C77" s="159"/>
      <c r="D77" s="161"/>
      <c r="E77" s="126"/>
      <c r="F77" s="126"/>
      <c r="G77" s="110"/>
      <c r="H77" s="113"/>
      <c r="I77" s="126"/>
      <c r="J77" s="84" t="s">
        <v>279</v>
      </c>
      <c r="K77" s="125"/>
      <c r="L77" s="125"/>
      <c r="M77" s="125"/>
      <c r="N77" s="125"/>
      <c r="O77" s="125"/>
      <c r="P77" s="125"/>
      <c r="Q77" s="125"/>
      <c r="R77" s="125"/>
      <c r="S77" s="125"/>
      <c r="T77" s="125"/>
      <c r="U77" s="125"/>
      <c r="V77" s="125"/>
      <c r="W77" s="125"/>
      <c r="X77" s="125"/>
      <c r="Y77" s="125"/>
      <c r="Z77" s="125"/>
      <c r="AA77" s="125"/>
      <c r="AB77" s="125"/>
      <c r="AC77" s="125"/>
      <c r="AD77" s="126"/>
      <c r="AE77" s="125"/>
      <c r="AF77" s="126"/>
      <c r="AG77" s="126" t="str">
        <f>+IF(OR(AE77=1,AE77&lt;=5),"Moderado",IF(OR(AE77=6,AE77&lt;=11),"Mayor","Catastrófico"))</f>
        <v>Moderado</v>
      </c>
      <c r="AH77" s="127"/>
      <c r="AI77" s="128"/>
      <c r="AJ77" s="64" t="str">
        <f>+'Descripción del Control '!C$11</f>
        <v>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v>
      </c>
      <c r="AK77" s="64" t="s">
        <v>254</v>
      </c>
      <c r="AL77" s="69" t="s">
        <v>111</v>
      </c>
      <c r="AM77" s="69" t="s">
        <v>172</v>
      </c>
      <c r="AN77" s="70">
        <f>+IF(AM77="si",15,"")</f>
        <v>15</v>
      </c>
      <c r="AO77" s="69" t="s">
        <v>172</v>
      </c>
      <c r="AP77" s="70">
        <f>+IF(AO77="si",15,"")</f>
        <v>15</v>
      </c>
      <c r="AQ77" s="69" t="s">
        <v>172</v>
      </c>
      <c r="AR77" s="70">
        <f t="shared" si="2"/>
        <v>15</v>
      </c>
      <c r="AS77" s="69" t="s">
        <v>195</v>
      </c>
      <c r="AT77" s="70">
        <f t="shared" si="3"/>
        <v>15</v>
      </c>
      <c r="AU77" s="69" t="s">
        <v>172</v>
      </c>
      <c r="AV77" s="70">
        <f t="shared" si="4"/>
        <v>15</v>
      </c>
      <c r="AW77" s="69" t="s">
        <v>172</v>
      </c>
      <c r="AX77" s="70">
        <f t="shared" si="5"/>
        <v>15</v>
      </c>
      <c r="AY77" s="69" t="s">
        <v>173</v>
      </c>
      <c r="AZ77" s="70">
        <f t="shared" si="6"/>
        <v>10</v>
      </c>
      <c r="BA77" s="70">
        <f t="shared" si="7"/>
        <v>100</v>
      </c>
      <c r="BB77" s="70" t="str">
        <f t="shared" si="8"/>
        <v>Fuerte</v>
      </c>
      <c r="BC77" s="69" t="s">
        <v>174</v>
      </c>
      <c r="BD77" s="70" t="str">
        <f t="shared" si="9"/>
        <v>Fuerte</v>
      </c>
      <c r="BE77" s="70" t="str">
        <f t="shared" si="10"/>
        <v>Fuerte</v>
      </c>
      <c r="BF77" s="70">
        <f t="shared" si="11"/>
        <v>100</v>
      </c>
      <c r="BG77" s="126"/>
      <c r="BH77" s="143"/>
      <c r="BI77" s="126"/>
      <c r="BJ77" s="126"/>
      <c r="BK77" s="143"/>
      <c r="BL77" s="143"/>
      <c r="BM77" s="128"/>
      <c r="BN77" s="149"/>
    </row>
    <row r="78" spans="1:66" ht="99" customHeight="1" x14ac:dyDescent="0.35">
      <c r="A78" s="157"/>
      <c r="B78" s="125"/>
      <c r="C78" s="159"/>
      <c r="D78" s="161"/>
      <c r="E78" s="126"/>
      <c r="F78" s="126"/>
      <c r="G78" s="110"/>
      <c r="H78" s="113"/>
      <c r="I78" s="126"/>
      <c r="J78" s="106" t="s">
        <v>280</v>
      </c>
      <c r="K78" s="125"/>
      <c r="L78" s="125"/>
      <c r="M78" s="125"/>
      <c r="N78" s="125"/>
      <c r="O78" s="125"/>
      <c r="P78" s="125"/>
      <c r="Q78" s="125"/>
      <c r="R78" s="125"/>
      <c r="S78" s="125"/>
      <c r="T78" s="125"/>
      <c r="U78" s="125"/>
      <c r="V78" s="125"/>
      <c r="W78" s="125"/>
      <c r="X78" s="125"/>
      <c r="Y78" s="125"/>
      <c r="Z78" s="125"/>
      <c r="AA78" s="125"/>
      <c r="AB78" s="125"/>
      <c r="AC78" s="125"/>
      <c r="AD78" s="126"/>
      <c r="AE78" s="125"/>
      <c r="AF78" s="126"/>
      <c r="AG78" s="126" t="str">
        <f>+IF(OR(AE78=1,AE78&lt;=5),"Moderado",IF(OR(AE78=6,AE78&lt;=11),"Mayor","Catastrófico"))</f>
        <v>Moderado</v>
      </c>
      <c r="AH78" s="127"/>
      <c r="AI78" s="128"/>
      <c r="AJ78" s="119" t="str">
        <f>+'Descripción del Control '!D$11</f>
        <v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v>
      </c>
      <c r="AK78" s="119" t="s">
        <v>254</v>
      </c>
      <c r="AL78" s="103" t="s">
        <v>111</v>
      </c>
      <c r="AM78" s="103" t="s">
        <v>172</v>
      </c>
      <c r="AN78" s="70">
        <f>+IF(AM78="si",15,"")</f>
        <v>15</v>
      </c>
      <c r="AO78" s="103" t="s">
        <v>172</v>
      </c>
      <c r="AP78" s="70">
        <f>+IF(AO78="si",15,"")</f>
        <v>15</v>
      </c>
      <c r="AQ78" s="103" t="s">
        <v>172</v>
      </c>
      <c r="AR78" s="70">
        <f t="shared" si="2"/>
        <v>15</v>
      </c>
      <c r="AS78" s="103" t="s">
        <v>195</v>
      </c>
      <c r="AT78" s="70">
        <f t="shared" si="3"/>
        <v>15</v>
      </c>
      <c r="AU78" s="103" t="s">
        <v>172</v>
      </c>
      <c r="AV78" s="70">
        <f t="shared" si="4"/>
        <v>15</v>
      </c>
      <c r="AW78" s="103" t="s">
        <v>172</v>
      </c>
      <c r="AX78" s="70">
        <f t="shared" si="5"/>
        <v>15</v>
      </c>
      <c r="AY78" s="103" t="s">
        <v>173</v>
      </c>
      <c r="AZ78" s="70">
        <f t="shared" si="6"/>
        <v>10</v>
      </c>
      <c r="BA78" s="103">
        <f t="shared" si="7"/>
        <v>100</v>
      </c>
      <c r="BB78" s="103" t="str">
        <f t="shared" si="8"/>
        <v>Fuerte</v>
      </c>
      <c r="BC78" s="103" t="s">
        <v>174</v>
      </c>
      <c r="BD78" s="103" t="str">
        <f t="shared" si="9"/>
        <v>Fuerte</v>
      </c>
      <c r="BE78" s="103" t="str">
        <f t="shared" si="10"/>
        <v>Fuerte</v>
      </c>
      <c r="BF78" s="103">
        <f t="shared" si="11"/>
        <v>100</v>
      </c>
      <c r="BG78" s="126"/>
      <c r="BH78" s="143"/>
      <c r="BI78" s="126"/>
      <c r="BJ78" s="126"/>
      <c r="BK78" s="143"/>
      <c r="BL78" s="143"/>
      <c r="BM78" s="128"/>
      <c r="BN78" s="149"/>
    </row>
    <row r="79" spans="1:66" ht="15.75" hidden="1" customHeight="1" x14ac:dyDescent="0.35">
      <c r="A79" s="157"/>
      <c r="B79" s="125"/>
      <c r="C79" s="159"/>
      <c r="D79" s="161"/>
      <c r="E79" s="126"/>
      <c r="F79" s="126"/>
      <c r="G79" s="110"/>
      <c r="H79" s="113"/>
      <c r="I79" s="126"/>
      <c r="J79" s="108"/>
      <c r="K79" s="125"/>
      <c r="L79" s="125"/>
      <c r="M79" s="125"/>
      <c r="N79" s="125"/>
      <c r="O79" s="125"/>
      <c r="P79" s="125"/>
      <c r="Q79" s="125"/>
      <c r="R79" s="125"/>
      <c r="S79" s="125"/>
      <c r="T79" s="125"/>
      <c r="U79" s="125"/>
      <c r="V79" s="125"/>
      <c r="W79" s="125"/>
      <c r="X79" s="125"/>
      <c r="Y79" s="125"/>
      <c r="Z79" s="125"/>
      <c r="AA79" s="125"/>
      <c r="AB79" s="125"/>
      <c r="AC79" s="125"/>
      <c r="AD79" s="126"/>
      <c r="AE79" s="125"/>
      <c r="AF79" s="126"/>
      <c r="AG79" s="126" t="str">
        <f>+IF(OR(AE79=1,AE79&lt;=5),"Moderado",IF(OR(AE79=6,AE79&lt;=11),"Mayor","Catastrófico"))</f>
        <v>Moderado</v>
      </c>
      <c r="AH79" s="127"/>
      <c r="AI79" s="128"/>
      <c r="AJ79" s="120"/>
      <c r="AK79" s="120"/>
      <c r="AL79" s="104"/>
      <c r="AM79" s="104"/>
      <c r="AN79" s="70" t="str">
        <f t="shared" si="0"/>
        <v/>
      </c>
      <c r="AO79" s="104"/>
      <c r="AP79" s="70" t="str">
        <f t="shared" si="1"/>
        <v/>
      </c>
      <c r="AQ79" s="104"/>
      <c r="AR79" s="70" t="str">
        <f t="shared" si="2"/>
        <v/>
      </c>
      <c r="AS79" s="104"/>
      <c r="AT79" s="70" t="str">
        <f t="shared" si="3"/>
        <v/>
      </c>
      <c r="AU79" s="104"/>
      <c r="AV79" s="70" t="str">
        <f t="shared" si="4"/>
        <v/>
      </c>
      <c r="AW79" s="104"/>
      <c r="AX79" s="70" t="str">
        <f t="shared" si="5"/>
        <v/>
      </c>
      <c r="AY79" s="104"/>
      <c r="AZ79" s="70" t="str">
        <f t="shared" si="6"/>
        <v/>
      </c>
      <c r="BA79" s="104" t="str">
        <f t="shared" si="7"/>
        <v/>
      </c>
      <c r="BB79" s="104" t="str">
        <f t="shared" si="8"/>
        <v/>
      </c>
      <c r="BC79" s="104"/>
      <c r="BD79" s="104" t="str">
        <f t="shared" si="9"/>
        <v>Débil</v>
      </c>
      <c r="BE79" s="104" t="str">
        <f t="shared" si="10"/>
        <v>Débil</v>
      </c>
      <c r="BF79" s="104">
        <f t="shared" si="11"/>
        <v>0</v>
      </c>
      <c r="BG79" s="126"/>
      <c r="BH79" s="143"/>
      <c r="BI79" s="126"/>
      <c r="BJ79" s="126"/>
      <c r="BK79" s="143"/>
      <c r="BL79" s="143"/>
      <c r="BM79" s="128"/>
      <c r="BN79" s="149"/>
    </row>
    <row r="80" spans="1:66" ht="15.75" hidden="1" customHeight="1" x14ac:dyDescent="0.35">
      <c r="A80" s="157"/>
      <c r="B80" s="125"/>
      <c r="C80" s="159"/>
      <c r="D80" s="161"/>
      <c r="E80" s="126"/>
      <c r="F80" s="126"/>
      <c r="G80" s="110"/>
      <c r="H80" s="113"/>
      <c r="I80" s="126"/>
      <c r="J80" s="108"/>
      <c r="K80" s="125"/>
      <c r="L80" s="125"/>
      <c r="M80" s="125"/>
      <c r="N80" s="125"/>
      <c r="O80" s="125"/>
      <c r="P80" s="125"/>
      <c r="Q80" s="125"/>
      <c r="R80" s="125"/>
      <c r="S80" s="125"/>
      <c r="T80" s="125"/>
      <c r="U80" s="125"/>
      <c r="V80" s="125"/>
      <c r="W80" s="125"/>
      <c r="X80" s="125"/>
      <c r="Y80" s="125"/>
      <c r="Z80" s="125"/>
      <c r="AA80" s="125"/>
      <c r="AB80" s="125"/>
      <c r="AC80" s="125"/>
      <c r="AD80" s="126"/>
      <c r="AE80" s="125"/>
      <c r="AF80" s="126"/>
      <c r="AG80" s="126" t="str">
        <f>+IF(OR(AE80=1,AE80&lt;=5),"Moderado",IF(OR(AE80=6,AE80&lt;=11),"Mayor","Catastrófico"))</f>
        <v>Moderado</v>
      </c>
      <c r="AH80" s="127"/>
      <c r="AI80" s="128"/>
      <c r="AJ80" s="120"/>
      <c r="AK80" s="120"/>
      <c r="AL80" s="104"/>
      <c r="AM80" s="104"/>
      <c r="AN80" s="70" t="str">
        <f t="shared" si="0"/>
        <v/>
      </c>
      <c r="AO80" s="104"/>
      <c r="AP80" s="70" t="str">
        <f t="shared" si="1"/>
        <v/>
      </c>
      <c r="AQ80" s="104"/>
      <c r="AR80" s="70" t="str">
        <f t="shared" si="2"/>
        <v/>
      </c>
      <c r="AS80" s="104"/>
      <c r="AT80" s="70" t="str">
        <f t="shared" si="3"/>
        <v/>
      </c>
      <c r="AU80" s="104"/>
      <c r="AV80" s="70" t="str">
        <f t="shared" si="4"/>
        <v/>
      </c>
      <c r="AW80" s="104"/>
      <c r="AX80" s="70" t="str">
        <f t="shared" si="5"/>
        <v/>
      </c>
      <c r="AY80" s="104"/>
      <c r="AZ80" s="70" t="str">
        <f t="shared" si="6"/>
        <v/>
      </c>
      <c r="BA80" s="104" t="str">
        <f t="shared" si="7"/>
        <v/>
      </c>
      <c r="BB80" s="104" t="str">
        <f t="shared" si="8"/>
        <v/>
      </c>
      <c r="BC80" s="104"/>
      <c r="BD80" s="104" t="str">
        <f t="shared" si="9"/>
        <v>Débil</v>
      </c>
      <c r="BE80" s="104" t="str">
        <f t="shared" si="10"/>
        <v>Débil</v>
      </c>
      <c r="BF80" s="104">
        <f t="shared" si="11"/>
        <v>0</v>
      </c>
      <c r="BG80" s="126"/>
      <c r="BH80" s="143"/>
      <c r="BI80" s="126"/>
      <c r="BJ80" s="126"/>
      <c r="BK80" s="143"/>
      <c r="BL80" s="143"/>
      <c r="BM80" s="128"/>
      <c r="BN80" s="149"/>
    </row>
    <row r="81" spans="1:66" ht="15.75" hidden="1" customHeight="1" x14ac:dyDescent="0.35">
      <c r="A81" s="157"/>
      <c r="B81" s="125"/>
      <c r="C81" s="159"/>
      <c r="D81" s="161"/>
      <c r="E81" s="126"/>
      <c r="F81" s="126"/>
      <c r="G81" s="111"/>
      <c r="H81" s="114"/>
      <c r="I81" s="126"/>
      <c r="J81" s="107"/>
      <c r="K81" s="125"/>
      <c r="L81" s="125"/>
      <c r="M81" s="125"/>
      <c r="N81" s="125"/>
      <c r="O81" s="125"/>
      <c r="P81" s="125"/>
      <c r="Q81" s="125"/>
      <c r="R81" s="125"/>
      <c r="S81" s="125"/>
      <c r="T81" s="125"/>
      <c r="U81" s="125"/>
      <c r="V81" s="125"/>
      <c r="W81" s="125"/>
      <c r="X81" s="125"/>
      <c r="Y81" s="125"/>
      <c r="Z81" s="125"/>
      <c r="AA81" s="125"/>
      <c r="AB81" s="125"/>
      <c r="AC81" s="125"/>
      <c r="AD81" s="126"/>
      <c r="AE81" s="125"/>
      <c r="AF81" s="126"/>
      <c r="AG81" s="126" t="str">
        <f>+IF(OR(AE81=1,AE81&lt;=5),"Moderado",IF(OR(AE81=6,AE81&lt;=11),"Mayor","Catastrófico"))</f>
        <v>Moderado</v>
      </c>
      <c r="AH81" s="127"/>
      <c r="AI81" s="128"/>
      <c r="AJ81" s="124"/>
      <c r="AK81" s="124"/>
      <c r="AL81" s="118"/>
      <c r="AM81" s="118"/>
      <c r="AN81" s="70" t="str">
        <f t="shared" si="0"/>
        <v/>
      </c>
      <c r="AO81" s="118"/>
      <c r="AP81" s="70" t="str">
        <f t="shared" si="1"/>
        <v/>
      </c>
      <c r="AQ81" s="118"/>
      <c r="AR81" s="70" t="str">
        <f t="shared" si="2"/>
        <v/>
      </c>
      <c r="AS81" s="118"/>
      <c r="AT81" s="70" t="str">
        <f t="shared" si="3"/>
        <v/>
      </c>
      <c r="AU81" s="118"/>
      <c r="AV81" s="70" t="str">
        <f t="shared" si="4"/>
        <v/>
      </c>
      <c r="AW81" s="118"/>
      <c r="AX81" s="70" t="str">
        <f t="shared" si="5"/>
        <v/>
      </c>
      <c r="AY81" s="118"/>
      <c r="AZ81" s="70" t="str">
        <f t="shared" si="6"/>
        <v/>
      </c>
      <c r="BA81" s="118" t="str">
        <f t="shared" si="7"/>
        <v/>
      </c>
      <c r="BB81" s="118" t="str">
        <f t="shared" si="8"/>
        <v/>
      </c>
      <c r="BC81" s="118"/>
      <c r="BD81" s="118" t="str">
        <f t="shared" si="9"/>
        <v>Débil</v>
      </c>
      <c r="BE81" s="118" t="str">
        <f t="shared" si="10"/>
        <v>Débil</v>
      </c>
      <c r="BF81" s="118">
        <f t="shared" si="11"/>
        <v>0</v>
      </c>
      <c r="BG81" s="126"/>
      <c r="BH81" s="143"/>
      <c r="BI81" s="126"/>
      <c r="BJ81" s="126"/>
      <c r="BK81" s="143"/>
      <c r="BL81" s="143"/>
      <c r="BM81" s="128"/>
      <c r="BN81" s="149"/>
    </row>
    <row r="82" spans="1:66" ht="69.75" customHeight="1" x14ac:dyDescent="0.35">
      <c r="A82" s="157" t="s">
        <v>78</v>
      </c>
      <c r="B82" s="125" t="s">
        <v>232</v>
      </c>
      <c r="C82" s="159" t="s">
        <v>358</v>
      </c>
      <c r="D82" s="161" t="str">
        <f>+'Riesgo Corrupción'!C15</f>
        <v>Pérdida, manipulación o alteración intencional de la información y del expediente físico de los procesos contractuales, para beneficio propio o de particulares.</v>
      </c>
      <c r="E82" s="126" t="s">
        <v>128</v>
      </c>
      <c r="F82" s="126" t="s">
        <v>147</v>
      </c>
      <c r="G82" s="109" t="s">
        <v>254</v>
      </c>
      <c r="H82" s="112" t="s">
        <v>362</v>
      </c>
      <c r="I82" s="126" t="s">
        <v>118</v>
      </c>
      <c r="J82" s="66" t="s">
        <v>278</v>
      </c>
      <c r="K82" s="125" t="s">
        <v>172</v>
      </c>
      <c r="L82" s="125" t="s">
        <v>172</v>
      </c>
      <c r="M82" s="125" t="s">
        <v>172</v>
      </c>
      <c r="N82" s="125" t="s">
        <v>172</v>
      </c>
      <c r="O82" s="125" t="s">
        <v>172</v>
      </c>
      <c r="P82" s="125" t="s">
        <v>176</v>
      </c>
      <c r="Q82" s="125" t="s">
        <v>172</v>
      </c>
      <c r="R82" s="125" t="s">
        <v>176</v>
      </c>
      <c r="S82" s="125" t="s">
        <v>172</v>
      </c>
      <c r="T82" s="125" t="s">
        <v>172</v>
      </c>
      <c r="U82" s="125" t="s">
        <v>172</v>
      </c>
      <c r="V82" s="125" t="s">
        <v>172</v>
      </c>
      <c r="W82" s="125" t="s">
        <v>172</v>
      </c>
      <c r="X82" s="125" t="s">
        <v>172</v>
      </c>
      <c r="Y82" s="125" t="s">
        <v>172</v>
      </c>
      <c r="Z82" s="125" t="s">
        <v>176</v>
      </c>
      <c r="AA82" s="125" t="s">
        <v>172</v>
      </c>
      <c r="AB82" s="125" t="s">
        <v>172</v>
      </c>
      <c r="AC82" s="125" t="s">
        <v>176</v>
      </c>
      <c r="AD82" s="126">
        <f>COUNTIF(K82:AC87, "SI")</f>
        <v>15</v>
      </c>
      <c r="AE82" s="125" t="s">
        <v>62</v>
      </c>
      <c r="AF82" s="126">
        <f>+VLOOKUP(AE82,[6]Listados!$K$8:$L$12,2,0)</f>
        <v>4</v>
      </c>
      <c r="AG82" s="126" t="str">
        <f>+IF(OR(AD82=1,AD82&lt;=5),"Moderado",IF(OR(AD82=6,AD82&lt;=11),"Mayor","Catastrófico"))</f>
        <v>Catastrófico</v>
      </c>
      <c r="AH82" s="127" t="e">
        <f>+VLOOKUP(AG82,[6]Listados!K67:L71,2,0)</f>
        <v>#N/A</v>
      </c>
      <c r="AI82" s="128" t="str">
        <f>IF(AND(AE82&lt;&gt;"",AG82&lt;&gt;""),VLOOKUP(AE82&amp;AG82,Listados!$M$3:$N$27,2,FALSE),"")</f>
        <v>Extremo</v>
      </c>
      <c r="AJ82" s="119" t="str">
        <f>+'Descripción del Control '!B$12</f>
        <v xml:space="preserve"> El Referente documental del Archivo de Gestión o Central,  realiza la intervención documental en cada dependencia, generando un inventario a través del Formato Único de Inventario Documental”, código GDI-GPD-F001 en Excel, con los documentos esenciales (expedientes incluidos en la TRD) y los de apoyo correspondientes a cada vigencia, debidamente digitalizados, a través del cual podrá identificar fácilmente la documentación que sea objeto de consulta y/o préstamo, dando así aplicación al procedimiento  GDI-GPD-P010, cada vez que realice el préstamo de un expediente para consulta o préstamo. En caso de que al verificar que al momento de la devolución del expediente la integridad de este, no se encuentra completa y en el estado que fue prestado informará al funcionario correspondiente y/o a la instancia competente. Como evidencia GDI-GPD-F001, GDI-GPD-F018, GDI-GPD-F021 y comunicaciones oficiales.</v>
      </c>
      <c r="AK82" s="119" t="s">
        <v>254</v>
      </c>
      <c r="AL82" s="103" t="s">
        <v>111</v>
      </c>
      <c r="AM82" s="103" t="s">
        <v>172</v>
      </c>
      <c r="AN82" s="70">
        <f>+IF(AM82="si",15,"")</f>
        <v>15</v>
      </c>
      <c r="AO82" s="103" t="s">
        <v>172</v>
      </c>
      <c r="AP82" s="70">
        <f>+IF(AO82="si",15,"")</f>
        <v>15</v>
      </c>
      <c r="AQ82" s="103" t="s">
        <v>172</v>
      </c>
      <c r="AR82" s="70">
        <f t="shared" si="2"/>
        <v>15</v>
      </c>
      <c r="AS82" s="103" t="s">
        <v>195</v>
      </c>
      <c r="AT82" s="70">
        <f t="shared" si="3"/>
        <v>15</v>
      </c>
      <c r="AU82" s="103" t="s">
        <v>172</v>
      </c>
      <c r="AV82" s="70">
        <f>+IF(AU82="si",15,"")</f>
        <v>15</v>
      </c>
      <c r="AW82" s="103" t="s">
        <v>172</v>
      </c>
      <c r="AX82" s="70">
        <f t="shared" si="5"/>
        <v>15</v>
      </c>
      <c r="AY82" s="103" t="s">
        <v>173</v>
      </c>
      <c r="AZ82" s="70">
        <f t="shared" si="6"/>
        <v>10</v>
      </c>
      <c r="BA82" s="103">
        <f t="shared" si="7"/>
        <v>100</v>
      </c>
      <c r="BB82" s="103" t="str">
        <f t="shared" si="8"/>
        <v>Fuerte</v>
      </c>
      <c r="BC82" s="103" t="s">
        <v>174</v>
      </c>
      <c r="BD82" s="103" t="str">
        <f t="shared" si="9"/>
        <v>Fuerte</v>
      </c>
      <c r="BE82" s="103" t="str">
        <f t="shared" si="10"/>
        <v>Fuerte</v>
      </c>
      <c r="BF82" s="103">
        <f t="shared" si="11"/>
        <v>100</v>
      </c>
      <c r="BG82" s="126">
        <v>100</v>
      </c>
      <c r="BH82" s="143" t="str">
        <f>IF(BG82&lt;=50, "Débil", IF(BG82&lt;=99,"Moderado","Fuerte"))</f>
        <v>Fuerte</v>
      </c>
      <c r="BI82" s="126">
        <f>+IF(BH82="Fuerte",2,IF(BH82="Moderado",1,0))</f>
        <v>2</v>
      </c>
      <c r="BJ82" s="126">
        <f>+AF82-BI82</f>
        <v>2</v>
      </c>
      <c r="BK82" s="143" t="str">
        <f>+VLOOKUP(BJ82,Listados!$J$18:$K$24,2,TRUE)</f>
        <v>Improbable</v>
      </c>
      <c r="BL82" s="143" t="str">
        <f>IF(ISBLANK(AG82),"",AG82)</f>
        <v>Catastrófico</v>
      </c>
      <c r="BM82" s="128" t="str">
        <f>IF(AND(BK82&lt;&gt;"",BL82&lt;&gt;""),VLOOKUP(BK82&amp;BL82,Listados!$M$3:$N$27,2,FALSE),"")</f>
        <v>Extremo</v>
      </c>
      <c r="BN82" s="149" t="str">
        <f>+VLOOKUP(BM82,Listados!$P$3:$Q$6,2,FALSE)</f>
        <v>Evitar el riesgo</v>
      </c>
    </row>
    <row r="83" spans="1:66" ht="52.5" customHeight="1" x14ac:dyDescent="0.35">
      <c r="A83" s="157"/>
      <c r="B83" s="125"/>
      <c r="C83" s="159"/>
      <c r="D83" s="161"/>
      <c r="E83" s="126"/>
      <c r="F83" s="126"/>
      <c r="G83" s="110"/>
      <c r="H83" s="113"/>
      <c r="I83" s="126"/>
      <c r="J83" s="84" t="s">
        <v>279</v>
      </c>
      <c r="K83" s="125"/>
      <c r="L83" s="125"/>
      <c r="M83" s="125"/>
      <c r="N83" s="125"/>
      <c r="O83" s="125"/>
      <c r="P83" s="125"/>
      <c r="Q83" s="125"/>
      <c r="R83" s="125"/>
      <c r="S83" s="125"/>
      <c r="T83" s="125"/>
      <c r="U83" s="125"/>
      <c r="V83" s="125"/>
      <c r="W83" s="125"/>
      <c r="X83" s="125"/>
      <c r="Y83" s="125"/>
      <c r="Z83" s="125"/>
      <c r="AA83" s="125"/>
      <c r="AB83" s="125"/>
      <c r="AC83" s="125"/>
      <c r="AD83" s="126"/>
      <c r="AE83" s="125"/>
      <c r="AF83" s="126"/>
      <c r="AG83" s="126" t="str">
        <f>+IF(OR(AE83=1,AE83&lt;=5),"Moderado",IF(OR(AE83=6,AE83&lt;=11),"Mayor","Catastrófico"))</f>
        <v>Moderado</v>
      </c>
      <c r="AH83" s="127"/>
      <c r="AI83" s="128"/>
      <c r="AJ83" s="120"/>
      <c r="AK83" s="120"/>
      <c r="AL83" s="104"/>
      <c r="AM83" s="104"/>
      <c r="AN83" s="70" t="str">
        <f t="shared" si="0"/>
        <v/>
      </c>
      <c r="AO83" s="104"/>
      <c r="AP83" s="70" t="str">
        <f t="shared" si="1"/>
        <v/>
      </c>
      <c r="AQ83" s="104"/>
      <c r="AR83" s="70" t="str">
        <f t="shared" si="2"/>
        <v/>
      </c>
      <c r="AS83" s="104"/>
      <c r="AT83" s="70" t="str">
        <f t="shared" si="3"/>
        <v/>
      </c>
      <c r="AU83" s="104"/>
      <c r="AV83" s="70" t="str">
        <f t="shared" si="4"/>
        <v/>
      </c>
      <c r="AW83" s="104"/>
      <c r="AX83" s="70" t="str">
        <f t="shared" si="5"/>
        <v/>
      </c>
      <c r="AY83" s="104"/>
      <c r="AZ83" s="70" t="str">
        <f t="shared" si="6"/>
        <v/>
      </c>
      <c r="BA83" s="104" t="str">
        <f t="shared" si="7"/>
        <v/>
      </c>
      <c r="BB83" s="104" t="str">
        <f t="shared" si="8"/>
        <v/>
      </c>
      <c r="BC83" s="104"/>
      <c r="BD83" s="104" t="str">
        <f t="shared" si="9"/>
        <v>Débil</v>
      </c>
      <c r="BE83" s="104" t="str">
        <f t="shared" si="10"/>
        <v>Débil</v>
      </c>
      <c r="BF83" s="104">
        <f t="shared" si="11"/>
        <v>0</v>
      </c>
      <c r="BG83" s="126"/>
      <c r="BH83" s="143"/>
      <c r="BI83" s="126"/>
      <c r="BJ83" s="126"/>
      <c r="BK83" s="143"/>
      <c r="BL83" s="143"/>
      <c r="BM83" s="128"/>
      <c r="BN83" s="149"/>
    </row>
    <row r="84" spans="1:66" ht="20.25" customHeight="1" x14ac:dyDescent="0.35">
      <c r="A84" s="157"/>
      <c r="B84" s="125"/>
      <c r="C84" s="159"/>
      <c r="D84" s="161"/>
      <c r="E84" s="126"/>
      <c r="F84" s="126"/>
      <c r="G84" s="110"/>
      <c r="H84" s="113"/>
      <c r="I84" s="126"/>
      <c r="J84" s="106" t="s">
        <v>280</v>
      </c>
      <c r="K84" s="125"/>
      <c r="L84" s="125"/>
      <c r="M84" s="125"/>
      <c r="N84" s="125"/>
      <c r="O84" s="125"/>
      <c r="P84" s="125"/>
      <c r="Q84" s="125"/>
      <c r="R84" s="125"/>
      <c r="S84" s="125"/>
      <c r="T84" s="125"/>
      <c r="U84" s="125"/>
      <c r="V84" s="125"/>
      <c r="W84" s="125"/>
      <c r="X84" s="125"/>
      <c r="Y84" s="125"/>
      <c r="Z84" s="125"/>
      <c r="AA84" s="125"/>
      <c r="AB84" s="125"/>
      <c r="AC84" s="125"/>
      <c r="AD84" s="126"/>
      <c r="AE84" s="125"/>
      <c r="AF84" s="126"/>
      <c r="AG84" s="126" t="str">
        <f>+IF(OR(AE84=1,AE84&lt;=5),"Moderado",IF(OR(AE84=6,AE84&lt;=11),"Mayor","Catastrófico"))</f>
        <v>Moderado</v>
      </c>
      <c r="AH84" s="127"/>
      <c r="AI84" s="128"/>
      <c r="AJ84" s="120"/>
      <c r="AK84" s="120"/>
      <c r="AL84" s="104"/>
      <c r="AM84" s="104"/>
      <c r="AN84" s="70" t="str">
        <f t="shared" si="0"/>
        <v/>
      </c>
      <c r="AO84" s="104"/>
      <c r="AP84" s="70" t="str">
        <f t="shared" si="1"/>
        <v/>
      </c>
      <c r="AQ84" s="104"/>
      <c r="AR84" s="70" t="str">
        <f t="shared" si="2"/>
        <v/>
      </c>
      <c r="AS84" s="104"/>
      <c r="AT84" s="70" t="str">
        <f t="shared" si="3"/>
        <v/>
      </c>
      <c r="AU84" s="104"/>
      <c r="AV84" s="70" t="str">
        <f t="shared" si="4"/>
        <v/>
      </c>
      <c r="AW84" s="104"/>
      <c r="AX84" s="70" t="str">
        <f t="shared" si="5"/>
        <v/>
      </c>
      <c r="AY84" s="104"/>
      <c r="AZ84" s="70" t="str">
        <f t="shared" si="6"/>
        <v/>
      </c>
      <c r="BA84" s="104" t="str">
        <f t="shared" si="7"/>
        <v/>
      </c>
      <c r="BB84" s="104" t="str">
        <f t="shared" si="8"/>
        <v/>
      </c>
      <c r="BC84" s="104"/>
      <c r="BD84" s="104" t="str">
        <f t="shared" si="9"/>
        <v>Débil</v>
      </c>
      <c r="BE84" s="104" t="str">
        <f t="shared" si="10"/>
        <v>Débil</v>
      </c>
      <c r="BF84" s="104">
        <f t="shared" si="11"/>
        <v>0</v>
      </c>
      <c r="BG84" s="126"/>
      <c r="BH84" s="143"/>
      <c r="BI84" s="126"/>
      <c r="BJ84" s="126"/>
      <c r="BK84" s="143"/>
      <c r="BL84" s="143"/>
      <c r="BM84" s="128"/>
      <c r="BN84" s="149"/>
    </row>
    <row r="85" spans="1:66" ht="20.25" customHeight="1" x14ac:dyDescent="0.35">
      <c r="A85" s="157"/>
      <c r="B85" s="125"/>
      <c r="C85" s="159"/>
      <c r="D85" s="161"/>
      <c r="E85" s="126"/>
      <c r="F85" s="126"/>
      <c r="G85" s="110"/>
      <c r="H85" s="113"/>
      <c r="I85" s="126"/>
      <c r="J85" s="108"/>
      <c r="K85" s="125"/>
      <c r="L85" s="125"/>
      <c r="M85" s="125"/>
      <c r="N85" s="125"/>
      <c r="O85" s="125"/>
      <c r="P85" s="125"/>
      <c r="Q85" s="125"/>
      <c r="R85" s="125"/>
      <c r="S85" s="125"/>
      <c r="T85" s="125"/>
      <c r="U85" s="125"/>
      <c r="V85" s="125"/>
      <c r="W85" s="125"/>
      <c r="X85" s="125"/>
      <c r="Y85" s="125"/>
      <c r="Z85" s="125"/>
      <c r="AA85" s="125"/>
      <c r="AB85" s="125"/>
      <c r="AC85" s="125"/>
      <c r="AD85" s="126"/>
      <c r="AE85" s="125"/>
      <c r="AF85" s="126"/>
      <c r="AG85" s="126" t="str">
        <f>+IF(OR(AE85=1,AE85&lt;=5),"Moderado",IF(OR(AE85=6,AE85&lt;=11),"Mayor","Catastrófico"))</f>
        <v>Moderado</v>
      </c>
      <c r="AH85" s="127"/>
      <c r="AI85" s="128"/>
      <c r="AJ85" s="120"/>
      <c r="AK85" s="120"/>
      <c r="AL85" s="104"/>
      <c r="AM85" s="104"/>
      <c r="AN85" s="70" t="str">
        <f t="shared" si="0"/>
        <v/>
      </c>
      <c r="AO85" s="104"/>
      <c r="AP85" s="70" t="str">
        <f t="shared" si="1"/>
        <v/>
      </c>
      <c r="AQ85" s="104"/>
      <c r="AR85" s="70" t="str">
        <f t="shared" si="2"/>
        <v/>
      </c>
      <c r="AS85" s="104"/>
      <c r="AT85" s="70" t="str">
        <f t="shared" si="3"/>
        <v/>
      </c>
      <c r="AU85" s="104"/>
      <c r="AV85" s="70" t="str">
        <f t="shared" si="4"/>
        <v/>
      </c>
      <c r="AW85" s="104"/>
      <c r="AX85" s="70" t="str">
        <f t="shared" si="5"/>
        <v/>
      </c>
      <c r="AY85" s="104"/>
      <c r="AZ85" s="70" t="str">
        <f t="shared" si="6"/>
        <v/>
      </c>
      <c r="BA85" s="104" t="str">
        <f t="shared" si="7"/>
        <v/>
      </c>
      <c r="BB85" s="104" t="str">
        <f t="shared" si="8"/>
        <v/>
      </c>
      <c r="BC85" s="104"/>
      <c r="BD85" s="104" t="str">
        <f t="shared" si="9"/>
        <v>Débil</v>
      </c>
      <c r="BE85" s="104" t="str">
        <f t="shared" si="10"/>
        <v>Débil</v>
      </c>
      <c r="BF85" s="104">
        <f t="shared" si="11"/>
        <v>0</v>
      </c>
      <c r="BG85" s="126"/>
      <c r="BH85" s="143"/>
      <c r="BI85" s="126"/>
      <c r="BJ85" s="126"/>
      <c r="BK85" s="143"/>
      <c r="BL85" s="143"/>
      <c r="BM85" s="128"/>
      <c r="BN85" s="149"/>
    </row>
    <row r="86" spans="1:66" ht="20.25" customHeight="1" x14ac:dyDescent="0.35">
      <c r="A86" s="157"/>
      <c r="B86" s="125"/>
      <c r="C86" s="159"/>
      <c r="D86" s="161"/>
      <c r="E86" s="126"/>
      <c r="F86" s="126"/>
      <c r="G86" s="110"/>
      <c r="H86" s="113"/>
      <c r="I86" s="126"/>
      <c r="J86" s="108"/>
      <c r="K86" s="125"/>
      <c r="L86" s="125"/>
      <c r="M86" s="125"/>
      <c r="N86" s="125"/>
      <c r="O86" s="125"/>
      <c r="P86" s="125"/>
      <c r="Q86" s="125"/>
      <c r="R86" s="125"/>
      <c r="S86" s="125"/>
      <c r="T86" s="125"/>
      <c r="U86" s="125"/>
      <c r="V86" s="125"/>
      <c r="W86" s="125"/>
      <c r="X86" s="125"/>
      <c r="Y86" s="125"/>
      <c r="Z86" s="125"/>
      <c r="AA86" s="125"/>
      <c r="AB86" s="125"/>
      <c r="AC86" s="125"/>
      <c r="AD86" s="126"/>
      <c r="AE86" s="125"/>
      <c r="AF86" s="126"/>
      <c r="AG86" s="126" t="str">
        <f>+IF(OR(AE86=1,AE86&lt;=5),"Moderado",IF(OR(AE86=6,AE86&lt;=11),"Mayor","Catastrófico"))</f>
        <v>Moderado</v>
      </c>
      <c r="AH86" s="127"/>
      <c r="AI86" s="128"/>
      <c r="AJ86" s="120"/>
      <c r="AK86" s="120"/>
      <c r="AL86" s="104"/>
      <c r="AM86" s="104"/>
      <c r="AN86" s="70" t="str">
        <f t="shared" si="0"/>
        <v/>
      </c>
      <c r="AO86" s="104"/>
      <c r="AP86" s="70" t="str">
        <f t="shared" si="1"/>
        <v/>
      </c>
      <c r="AQ86" s="104"/>
      <c r="AR86" s="70" t="str">
        <f t="shared" si="2"/>
        <v/>
      </c>
      <c r="AS86" s="104"/>
      <c r="AT86" s="70" t="str">
        <f t="shared" si="3"/>
        <v/>
      </c>
      <c r="AU86" s="104"/>
      <c r="AV86" s="70" t="str">
        <f t="shared" si="4"/>
        <v/>
      </c>
      <c r="AW86" s="104"/>
      <c r="AX86" s="70" t="str">
        <f t="shared" si="5"/>
        <v/>
      </c>
      <c r="AY86" s="104"/>
      <c r="AZ86" s="70" t="str">
        <f t="shared" si="6"/>
        <v/>
      </c>
      <c r="BA86" s="104" t="str">
        <f t="shared" si="7"/>
        <v/>
      </c>
      <c r="BB86" s="104" t="str">
        <f t="shared" si="8"/>
        <v/>
      </c>
      <c r="BC86" s="104"/>
      <c r="BD86" s="104" t="str">
        <f t="shared" si="9"/>
        <v>Débil</v>
      </c>
      <c r="BE86" s="104" t="str">
        <f t="shared" si="10"/>
        <v>Débil</v>
      </c>
      <c r="BF86" s="104">
        <f t="shared" si="11"/>
        <v>0</v>
      </c>
      <c r="BG86" s="126"/>
      <c r="BH86" s="143"/>
      <c r="BI86" s="126"/>
      <c r="BJ86" s="126"/>
      <c r="BK86" s="143"/>
      <c r="BL86" s="143"/>
      <c r="BM86" s="128"/>
      <c r="BN86" s="149"/>
    </row>
    <row r="87" spans="1:66" ht="15.5" x14ac:dyDescent="0.35">
      <c r="A87" s="157"/>
      <c r="B87" s="125"/>
      <c r="C87" s="159"/>
      <c r="D87" s="161"/>
      <c r="E87" s="126"/>
      <c r="F87" s="126"/>
      <c r="G87" s="111"/>
      <c r="H87" s="114"/>
      <c r="I87" s="126"/>
      <c r="J87" s="107"/>
      <c r="K87" s="125"/>
      <c r="L87" s="125"/>
      <c r="M87" s="125"/>
      <c r="N87" s="125"/>
      <c r="O87" s="125"/>
      <c r="P87" s="125"/>
      <c r="Q87" s="125"/>
      <c r="R87" s="125"/>
      <c r="S87" s="125"/>
      <c r="T87" s="125"/>
      <c r="U87" s="125"/>
      <c r="V87" s="125"/>
      <c r="W87" s="125"/>
      <c r="X87" s="125"/>
      <c r="Y87" s="125"/>
      <c r="Z87" s="125"/>
      <c r="AA87" s="125"/>
      <c r="AB87" s="125"/>
      <c r="AC87" s="125"/>
      <c r="AD87" s="126"/>
      <c r="AE87" s="125"/>
      <c r="AF87" s="126"/>
      <c r="AG87" s="126" t="str">
        <f>+IF(OR(AE87=1,AE87&lt;=5),"Moderado",IF(OR(AE87=6,AE87&lt;=11),"Mayor","Catastrófico"))</f>
        <v>Moderado</v>
      </c>
      <c r="AH87" s="127"/>
      <c r="AI87" s="128"/>
      <c r="AJ87" s="124"/>
      <c r="AK87" s="124"/>
      <c r="AL87" s="118"/>
      <c r="AM87" s="118"/>
      <c r="AN87" s="70" t="str">
        <f t="shared" si="0"/>
        <v/>
      </c>
      <c r="AO87" s="118"/>
      <c r="AP87" s="70" t="str">
        <f t="shared" si="1"/>
        <v/>
      </c>
      <c r="AQ87" s="118"/>
      <c r="AR87" s="70" t="str">
        <f t="shared" si="2"/>
        <v/>
      </c>
      <c r="AS87" s="118"/>
      <c r="AT87" s="70" t="str">
        <f t="shared" si="3"/>
        <v/>
      </c>
      <c r="AU87" s="118"/>
      <c r="AV87" s="70" t="str">
        <f t="shared" si="4"/>
        <v/>
      </c>
      <c r="AW87" s="118"/>
      <c r="AX87" s="70" t="str">
        <f t="shared" si="5"/>
        <v/>
      </c>
      <c r="AY87" s="118"/>
      <c r="AZ87" s="70" t="str">
        <f t="shared" si="6"/>
        <v/>
      </c>
      <c r="BA87" s="118" t="str">
        <f t="shared" si="7"/>
        <v/>
      </c>
      <c r="BB87" s="118" t="str">
        <f t="shared" si="8"/>
        <v/>
      </c>
      <c r="BC87" s="118"/>
      <c r="BD87" s="118" t="str">
        <f t="shared" si="9"/>
        <v>Débil</v>
      </c>
      <c r="BE87" s="118" t="str">
        <f t="shared" si="10"/>
        <v>Débil</v>
      </c>
      <c r="BF87" s="118">
        <f t="shared" si="11"/>
        <v>0</v>
      </c>
      <c r="BG87" s="126"/>
      <c r="BH87" s="143"/>
      <c r="BI87" s="126"/>
      <c r="BJ87" s="126"/>
      <c r="BK87" s="143"/>
      <c r="BL87" s="143"/>
      <c r="BM87" s="128"/>
      <c r="BN87" s="149"/>
    </row>
    <row r="88" spans="1:66" ht="103.5" customHeight="1" x14ac:dyDescent="0.35">
      <c r="A88" s="157" t="s">
        <v>79</v>
      </c>
      <c r="B88" s="125" t="s">
        <v>232</v>
      </c>
      <c r="C88" s="159" t="s">
        <v>358</v>
      </c>
      <c r="D88" s="161" t="str">
        <f>+'Riesgo Corrupción'!C16</f>
        <v>Manipulación o adulteración de documentos públicos electrónicos durante la ruta documental en el aplicativo ORFEO, en beneficio propio o de particulares.</v>
      </c>
      <c r="E88" s="126" t="s">
        <v>128</v>
      </c>
      <c r="F88" s="126" t="s">
        <v>147</v>
      </c>
      <c r="G88" s="109" t="s">
        <v>253</v>
      </c>
      <c r="H88" s="112" t="s">
        <v>362</v>
      </c>
      <c r="I88" s="126" t="s">
        <v>118</v>
      </c>
      <c r="J88" s="106" t="s">
        <v>281</v>
      </c>
      <c r="K88" s="125" t="s">
        <v>176</v>
      </c>
      <c r="L88" s="125" t="s">
        <v>172</v>
      </c>
      <c r="M88" s="125" t="s">
        <v>172</v>
      </c>
      <c r="N88" s="125" t="s">
        <v>172</v>
      </c>
      <c r="O88" s="125" t="s">
        <v>172</v>
      </c>
      <c r="P88" s="125" t="s">
        <v>176</v>
      </c>
      <c r="Q88" s="125" t="s">
        <v>172</v>
      </c>
      <c r="R88" s="125" t="s">
        <v>176</v>
      </c>
      <c r="S88" s="125" t="s">
        <v>172</v>
      </c>
      <c r="T88" s="125" t="s">
        <v>172</v>
      </c>
      <c r="U88" s="125" t="s">
        <v>172</v>
      </c>
      <c r="V88" s="125" t="s">
        <v>172</v>
      </c>
      <c r="W88" s="125" t="s">
        <v>172</v>
      </c>
      <c r="X88" s="125" t="s">
        <v>172</v>
      </c>
      <c r="Y88" s="125" t="s">
        <v>172</v>
      </c>
      <c r="Z88" s="125" t="s">
        <v>176</v>
      </c>
      <c r="AA88" s="125" t="s">
        <v>172</v>
      </c>
      <c r="AB88" s="125" t="s">
        <v>172</v>
      </c>
      <c r="AC88" s="125" t="s">
        <v>176</v>
      </c>
      <c r="AD88" s="126">
        <f>COUNTIF(K88:AC93, "SI")</f>
        <v>14</v>
      </c>
      <c r="AE88" s="125" t="s">
        <v>134</v>
      </c>
      <c r="AF88" s="126">
        <f>+VLOOKUP(AE88,[6]Listados!$K$8:$L$12,2,0)</f>
        <v>3</v>
      </c>
      <c r="AG88" s="126" t="str">
        <f>+IF(OR(AD88=1,AD88&lt;=5),"Moderado",IF(OR(AD88=6,AD88&lt;=11),"Mayor","Catastrófico"))</f>
        <v>Catastrófico</v>
      </c>
      <c r="AH88" s="127" t="e">
        <f>+VLOOKUP(AG88,[6]Listados!K73:L77,2,0)</f>
        <v>#N/A</v>
      </c>
      <c r="AI88" s="128" t="str">
        <f>IF(AND(AE88&lt;&gt;"",AG88&lt;&gt;""),VLOOKUP(AE88&amp;AG88,Listados!$M$3:$N$27,2,FALSE),"")</f>
        <v>Extremo</v>
      </c>
      <c r="AJ88" s="119" t="str">
        <f>+'Descripción del Control '!B$13</f>
        <v>El funcionario asignado del CDI, cada vez que reciba una comunicación registra el documento a través del aplicativo ORFEO de la SDG, a fin de que la misma quede incorporada e identificada con un código de barras y un número consecutivo, para la posterior consulta y seguimiento tanto por la entidad como por los terceros interesados, dando cumplimiento a lo establecido en el GDI-GPD-IN002. En caso de no poder asignar consecutivo debido al no funcionamiento del ORFEO, se deberá diligenciar GDI-GPD-F009 Formato planilla para distribución de comunicaciones oficiales entre dependencias durante el plan de contingencia. Como evidencia está el respectivo número consecutivo del radicado y el código de barras.</v>
      </c>
      <c r="AK88" s="119" t="s">
        <v>253</v>
      </c>
      <c r="AL88" s="103" t="s">
        <v>111</v>
      </c>
      <c r="AM88" s="103" t="s">
        <v>172</v>
      </c>
      <c r="AN88" s="70">
        <f>+IF(AM88="si",15,"")</f>
        <v>15</v>
      </c>
      <c r="AO88" s="103" t="s">
        <v>172</v>
      </c>
      <c r="AP88" s="70">
        <f>+IF(AO88="si",15,"")</f>
        <v>15</v>
      </c>
      <c r="AQ88" s="103" t="s">
        <v>172</v>
      </c>
      <c r="AR88" s="70">
        <f t="shared" si="2"/>
        <v>15</v>
      </c>
      <c r="AS88" s="103" t="s">
        <v>195</v>
      </c>
      <c r="AT88" s="70">
        <f t="shared" si="3"/>
        <v>15</v>
      </c>
      <c r="AU88" s="103" t="s">
        <v>172</v>
      </c>
      <c r="AV88" s="70">
        <f>+IF(AU88="si",15,"")</f>
        <v>15</v>
      </c>
      <c r="AW88" s="103" t="s">
        <v>172</v>
      </c>
      <c r="AX88" s="70">
        <f t="shared" si="5"/>
        <v>15</v>
      </c>
      <c r="AY88" s="103" t="s">
        <v>173</v>
      </c>
      <c r="AZ88" s="70">
        <f t="shared" si="6"/>
        <v>10</v>
      </c>
      <c r="BA88" s="103">
        <f t="shared" si="7"/>
        <v>100</v>
      </c>
      <c r="BB88" s="103" t="str">
        <f t="shared" si="8"/>
        <v>Fuerte</v>
      </c>
      <c r="BC88" s="103" t="s">
        <v>174</v>
      </c>
      <c r="BD88" s="103" t="str">
        <f t="shared" si="9"/>
        <v>Fuerte</v>
      </c>
      <c r="BE88" s="103" t="str">
        <f t="shared" si="10"/>
        <v>Fuerte</v>
      </c>
      <c r="BF88" s="103">
        <f t="shared" si="11"/>
        <v>100</v>
      </c>
      <c r="BG88" s="126">
        <v>100</v>
      </c>
      <c r="BH88" s="143" t="str">
        <f>IF(BG88&lt;=50, "Débil", IF(BG88&lt;=99,"Moderado","Fuerte"))</f>
        <v>Fuerte</v>
      </c>
      <c r="BI88" s="126">
        <f>+IF(BH88="Fuerte",2,IF(BH88="Moderado",1,0))</f>
        <v>2</v>
      </c>
      <c r="BJ88" s="126">
        <f>+AF88-BI88</f>
        <v>1</v>
      </c>
      <c r="BK88" s="143" t="str">
        <f>+VLOOKUP(BJ88,Listados!$J$18:$K$24,2,TRUE)</f>
        <v>Rara Vez</v>
      </c>
      <c r="BL88" s="143" t="str">
        <f>IF(ISBLANK(AG88),"",AG88)</f>
        <v>Catastrófico</v>
      </c>
      <c r="BM88" s="128" t="str">
        <f>IF(AND(BK88&lt;&gt;"",BL88&lt;&gt;""),VLOOKUP(BK88&amp;BL88,Listados!$M$3:$N$27,2,FALSE),"")</f>
        <v>Extremo</v>
      </c>
      <c r="BN88" s="149" t="str">
        <f>+VLOOKUP(BM88,Listados!$P$3:$Q$6,2,FALSE)</f>
        <v>Evitar el riesgo</v>
      </c>
    </row>
    <row r="89" spans="1:66" ht="23.25" customHeight="1" x14ac:dyDescent="0.35">
      <c r="A89" s="157"/>
      <c r="B89" s="125"/>
      <c r="C89" s="159"/>
      <c r="D89" s="161"/>
      <c r="E89" s="126"/>
      <c r="F89" s="126"/>
      <c r="G89" s="110"/>
      <c r="H89" s="113"/>
      <c r="I89" s="126"/>
      <c r="J89" s="108"/>
      <c r="K89" s="125"/>
      <c r="L89" s="125"/>
      <c r="M89" s="125"/>
      <c r="N89" s="125"/>
      <c r="O89" s="125"/>
      <c r="P89" s="125"/>
      <c r="Q89" s="125"/>
      <c r="R89" s="125"/>
      <c r="S89" s="125"/>
      <c r="T89" s="125"/>
      <c r="U89" s="125"/>
      <c r="V89" s="125"/>
      <c r="W89" s="125"/>
      <c r="X89" s="125"/>
      <c r="Y89" s="125"/>
      <c r="Z89" s="125"/>
      <c r="AA89" s="125"/>
      <c r="AB89" s="125"/>
      <c r="AC89" s="125"/>
      <c r="AD89" s="126"/>
      <c r="AE89" s="125"/>
      <c r="AF89" s="126"/>
      <c r="AG89" s="126" t="str">
        <f>+IF(OR(AE89=1,AE89&lt;=5),"Moderado",IF(OR(AE89=6,AE89&lt;=11),"Mayor","Catastrófico"))</f>
        <v>Moderado</v>
      </c>
      <c r="AH89" s="127"/>
      <c r="AI89" s="128"/>
      <c r="AJ89" s="120"/>
      <c r="AK89" s="120"/>
      <c r="AL89" s="104"/>
      <c r="AM89" s="104"/>
      <c r="AN89" s="70" t="str">
        <f t="shared" si="0"/>
        <v/>
      </c>
      <c r="AO89" s="104"/>
      <c r="AP89" s="70" t="str">
        <f t="shared" si="1"/>
        <v/>
      </c>
      <c r="AQ89" s="104"/>
      <c r="AR89" s="70" t="str">
        <f t="shared" si="2"/>
        <v/>
      </c>
      <c r="AS89" s="104"/>
      <c r="AT89" s="70" t="str">
        <f t="shared" si="3"/>
        <v/>
      </c>
      <c r="AU89" s="104"/>
      <c r="AV89" s="70" t="str">
        <f t="shared" si="4"/>
        <v/>
      </c>
      <c r="AW89" s="104"/>
      <c r="AX89" s="70" t="str">
        <f t="shared" si="5"/>
        <v/>
      </c>
      <c r="AY89" s="104"/>
      <c r="AZ89" s="70" t="str">
        <f t="shared" si="6"/>
        <v/>
      </c>
      <c r="BA89" s="104" t="str">
        <f t="shared" si="7"/>
        <v/>
      </c>
      <c r="BB89" s="104" t="str">
        <f t="shared" si="8"/>
        <v/>
      </c>
      <c r="BC89" s="104"/>
      <c r="BD89" s="104" t="str">
        <f t="shared" si="9"/>
        <v>Débil</v>
      </c>
      <c r="BE89" s="104" t="str">
        <f t="shared" si="10"/>
        <v>Débil</v>
      </c>
      <c r="BF89" s="104">
        <f t="shared" si="11"/>
        <v>0</v>
      </c>
      <c r="BG89" s="126"/>
      <c r="BH89" s="143"/>
      <c r="BI89" s="126"/>
      <c r="BJ89" s="126"/>
      <c r="BK89" s="143"/>
      <c r="BL89" s="143"/>
      <c r="BM89" s="128"/>
      <c r="BN89" s="149"/>
    </row>
    <row r="90" spans="1:66" ht="23.25" customHeight="1" x14ac:dyDescent="0.35">
      <c r="A90" s="157"/>
      <c r="B90" s="125"/>
      <c r="C90" s="159"/>
      <c r="D90" s="161"/>
      <c r="E90" s="126"/>
      <c r="F90" s="126"/>
      <c r="G90" s="110"/>
      <c r="H90" s="113"/>
      <c r="I90" s="126"/>
      <c r="J90" s="108"/>
      <c r="K90" s="125"/>
      <c r="L90" s="125"/>
      <c r="M90" s="125"/>
      <c r="N90" s="125"/>
      <c r="O90" s="125"/>
      <c r="P90" s="125"/>
      <c r="Q90" s="125"/>
      <c r="R90" s="125"/>
      <c r="S90" s="125"/>
      <c r="T90" s="125"/>
      <c r="U90" s="125"/>
      <c r="V90" s="125"/>
      <c r="W90" s="125"/>
      <c r="X90" s="125"/>
      <c r="Y90" s="125"/>
      <c r="Z90" s="125"/>
      <c r="AA90" s="125"/>
      <c r="AB90" s="125"/>
      <c r="AC90" s="125"/>
      <c r="AD90" s="126"/>
      <c r="AE90" s="125"/>
      <c r="AF90" s="126"/>
      <c r="AG90" s="126" t="str">
        <f>+IF(OR(AE90=1,AE90&lt;=5),"Moderado",IF(OR(AE90=6,AE90&lt;=11),"Mayor","Catastrófico"))</f>
        <v>Moderado</v>
      </c>
      <c r="AH90" s="127"/>
      <c r="AI90" s="128"/>
      <c r="AJ90" s="120"/>
      <c r="AK90" s="120"/>
      <c r="AL90" s="104"/>
      <c r="AM90" s="104"/>
      <c r="AN90" s="70" t="str">
        <f t="shared" si="0"/>
        <v/>
      </c>
      <c r="AO90" s="104"/>
      <c r="AP90" s="70" t="str">
        <f t="shared" si="1"/>
        <v/>
      </c>
      <c r="AQ90" s="104"/>
      <c r="AR90" s="70" t="str">
        <f t="shared" si="2"/>
        <v/>
      </c>
      <c r="AS90" s="104"/>
      <c r="AT90" s="70" t="str">
        <f t="shared" si="3"/>
        <v/>
      </c>
      <c r="AU90" s="104"/>
      <c r="AV90" s="70" t="str">
        <f t="shared" si="4"/>
        <v/>
      </c>
      <c r="AW90" s="104"/>
      <c r="AX90" s="70" t="str">
        <f t="shared" si="5"/>
        <v/>
      </c>
      <c r="AY90" s="104"/>
      <c r="AZ90" s="70" t="str">
        <f t="shared" si="6"/>
        <v/>
      </c>
      <c r="BA90" s="104" t="str">
        <f t="shared" si="7"/>
        <v/>
      </c>
      <c r="BB90" s="104" t="str">
        <f t="shared" si="8"/>
        <v/>
      </c>
      <c r="BC90" s="104"/>
      <c r="BD90" s="104" t="str">
        <f t="shared" si="9"/>
        <v>Débil</v>
      </c>
      <c r="BE90" s="104" t="str">
        <f t="shared" si="10"/>
        <v>Débil</v>
      </c>
      <c r="BF90" s="104">
        <f t="shared" si="11"/>
        <v>0</v>
      </c>
      <c r="BG90" s="126"/>
      <c r="BH90" s="143"/>
      <c r="BI90" s="126"/>
      <c r="BJ90" s="126"/>
      <c r="BK90" s="143"/>
      <c r="BL90" s="143"/>
      <c r="BM90" s="128"/>
      <c r="BN90" s="149"/>
    </row>
    <row r="91" spans="1:66" ht="23.25" customHeight="1" x14ac:dyDescent="0.35">
      <c r="A91" s="157"/>
      <c r="B91" s="125"/>
      <c r="C91" s="159"/>
      <c r="D91" s="161"/>
      <c r="E91" s="126"/>
      <c r="F91" s="126"/>
      <c r="G91" s="110"/>
      <c r="H91" s="113"/>
      <c r="I91" s="126"/>
      <c r="J91" s="108"/>
      <c r="K91" s="125"/>
      <c r="L91" s="125"/>
      <c r="M91" s="125"/>
      <c r="N91" s="125"/>
      <c r="O91" s="125"/>
      <c r="P91" s="125"/>
      <c r="Q91" s="125"/>
      <c r="R91" s="125"/>
      <c r="S91" s="125"/>
      <c r="T91" s="125"/>
      <c r="U91" s="125"/>
      <c r="V91" s="125"/>
      <c r="W91" s="125"/>
      <c r="X91" s="125"/>
      <c r="Y91" s="125"/>
      <c r="Z91" s="125"/>
      <c r="AA91" s="125"/>
      <c r="AB91" s="125"/>
      <c r="AC91" s="125"/>
      <c r="AD91" s="126"/>
      <c r="AE91" s="125"/>
      <c r="AF91" s="126"/>
      <c r="AG91" s="126" t="str">
        <f>+IF(OR(AE91=1,AE91&lt;=5),"Moderado",IF(OR(AE91=6,AE91&lt;=11),"Mayor","Catastrófico"))</f>
        <v>Moderado</v>
      </c>
      <c r="AH91" s="127"/>
      <c r="AI91" s="128"/>
      <c r="AJ91" s="120"/>
      <c r="AK91" s="120"/>
      <c r="AL91" s="104"/>
      <c r="AM91" s="104"/>
      <c r="AN91" s="70" t="str">
        <f t="shared" si="0"/>
        <v/>
      </c>
      <c r="AO91" s="104"/>
      <c r="AP91" s="70" t="str">
        <f t="shared" si="1"/>
        <v/>
      </c>
      <c r="AQ91" s="104"/>
      <c r="AR91" s="70" t="str">
        <f t="shared" si="2"/>
        <v/>
      </c>
      <c r="AS91" s="104"/>
      <c r="AT91" s="70" t="str">
        <f t="shared" si="3"/>
        <v/>
      </c>
      <c r="AU91" s="104"/>
      <c r="AV91" s="70" t="str">
        <f t="shared" si="4"/>
        <v/>
      </c>
      <c r="AW91" s="104"/>
      <c r="AX91" s="70" t="str">
        <f t="shared" si="5"/>
        <v/>
      </c>
      <c r="AY91" s="104"/>
      <c r="AZ91" s="70" t="str">
        <f t="shared" si="6"/>
        <v/>
      </c>
      <c r="BA91" s="104" t="str">
        <f t="shared" si="7"/>
        <v/>
      </c>
      <c r="BB91" s="104" t="str">
        <f t="shared" si="8"/>
        <v/>
      </c>
      <c r="BC91" s="104"/>
      <c r="BD91" s="104" t="str">
        <f t="shared" si="9"/>
        <v>Débil</v>
      </c>
      <c r="BE91" s="104" t="str">
        <f t="shared" si="10"/>
        <v>Débil</v>
      </c>
      <c r="BF91" s="104">
        <f t="shared" si="11"/>
        <v>0</v>
      </c>
      <c r="BG91" s="126"/>
      <c r="BH91" s="143"/>
      <c r="BI91" s="126"/>
      <c r="BJ91" s="126"/>
      <c r="BK91" s="143"/>
      <c r="BL91" s="143"/>
      <c r="BM91" s="128"/>
      <c r="BN91" s="149"/>
    </row>
    <row r="92" spans="1:66" ht="23.25" customHeight="1" x14ac:dyDescent="0.35">
      <c r="A92" s="157"/>
      <c r="B92" s="125"/>
      <c r="C92" s="159"/>
      <c r="D92" s="161"/>
      <c r="E92" s="126"/>
      <c r="F92" s="126"/>
      <c r="G92" s="110"/>
      <c r="H92" s="113"/>
      <c r="I92" s="126"/>
      <c r="J92" s="108"/>
      <c r="K92" s="125"/>
      <c r="L92" s="125"/>
      <c r="M92" s="125"/>
      <c r="N92" s="125"/>
      <c r="O92" s="125"/>
      <c r="P92" s="125"/>
      <c r="Q92" s="125"/>
      <c r="R92" s="125"/>
      <c r="S92" s="125"/>
      <c r="T92" s="125"/>
      <c r="U92" s="125"/>
      <c r="V92" s="125"/>
      <c r="W92" s="125"/>
      <c r="X92" s="125"/>
      <c r="Y92" s="125"/>
      <c r="Z92" s="125"/>
      <c r="AA92" s="125"/>
      <c r="AB92" s="125"/>
      <c r="AC92" s="125"/>
      <c r="AD92" s="126"/>
      <c r="AE92" s="125"/>
      <c r="AF92" s="126"/>
      <c r="AG92" s="126" t="str">
        <f>+IF(OR(AE92=1,AE92&lt;=5),"Moderado",IF(OR(AE92=6,AE92&lt;=11),"Mayor","Catastrófico"))</f>
        <v>Moderado</v>
      </c>
      <c r="AH92" s="127"/>
      <c r="AI92" s="128"/>
      <c r="AJ92" s="120"/>
      <c r="AK92" s="120"/>
      <c r="AL92" s="104"/>
      <c r="AM92" s="104"/>
      <c r="AN92" s="70" t="str">
        <f t="shared" si="0"/>
        <v/>
      </c>
      <c r="AO92" s="104"/>
      <c r="AP92" s="70" t="str">
        <f t="shared" si="1"/>
        <v/>
      </c>
      <c r="AQ92" s="104"/>
      <c r="AR92" s="70" t="str">
        <f t="shared" si="2"/>
        <v/>
      </c>
      <c r="AS92" s="104"/>
      <c r="AT92" s="70" t="str">
        <f t="shared" si="3"/>
        <v/>
      </c>
      <c r="AU92" s="104"/>
      <c r="AV92" s="70" t="str">
        <f t="shared" si="4"/>
        <v/>
      </c>
      <c r="AW92" s="104"/>
      <c r="AX92" s="70" t="str">
        <f t="shared" si="5"/>
        <v/>
      </c>
      <c r="AY92" s="104"/>
      <c r="AZ92" s="70" t="str">
        <f t="shared" si="6"/>
        <v/>
      </c>
      <c r="BA92" s="104" t="str">
        <f t="shared" si="7"/>
        <v/>
      </c>
      <c r="BB92" s="104" t="str">
        <f t="shared" si="8"/>
        <v/>
      </c>
      <c r="BC92" s="104"/>
      <c r="BD92" s="104" t="str">
        <f t="shared" si="9"/>
        <v>Débil</v>
      </c>
      <c r="BE92" s="104" t="str">
        <f t="shared" si="10"/>
        <v>Débil</v>
      </c>
      <c r="BF92" s="104">
        <f t="shared" si="11"/>
        <v>0</v>
      </c>
      <c r="BG92" s="126"/>
      <c r="BH92" s="143"/>
      <c r="BI92" s="126"/>
      <c r="BJ92" s="126"/>
      <c r="BK92" s="143"/>
      <c r="BL92" s="143"/>
      <c r="BM92" s="128"/>
      <c r="BN92" s="149"/>
    </row>
    <row r="93" spans="1:66" ht="15.5" x14ac:dyDescent="0.35">
      <c r="A93" s="157"/>
      <c r="B93" s="125"/>
      <c r="C93" s="159"/>
      <c r="D93" s="161"/>
      <c r="E93" s="126"/>
      <c r="F93" s="126"/>
      <c r="G93" s="111"/>
      <c r="H93" s="114"/>
      <c r="I93" s="126"/>
      <c r="J93" s="107"/>
      <c r="K93" s="125"/>
      <c r="L93" s="125"/>
      <c r="M93" s="125"/>
      <c r="N93" s="125"/>
      <c r="O93" s="125"/>
      <c r="P93" s="125"/>
      <c r="Q93" s="125"/>
      <c r="R93" s="125"/>
      <c r="S93" s="125"/>
      <c r="T93" s="125"/>
      <c r="U93" s="125"/>
      <c r="V93" s="125"/>
      <c r="W93" s="125"/>
      <c r="X93" s="125"/>
      <c r="Y93" s="125"/>
      <c r="Z93" s="125"/>
      <c r="AA93" s="125"/>
      <c r="AB93" s="125"/>
      <c r="AC93" s="125"/>
      <c r="AD93" s="126"/>
      <c r="AE93" s="125"/>
      <c r="AF93" s="126"/>
      <c r="AG93" s="126" t="str">
        <f>+IF(OR(AE93=1,AE93&lt;=5),"Moderado",IF(OR(AE93=6,AE93&lt;=11),"Mayor","Catastrófico"))</f>
        <v>Moderado</v>
      </c>
      <c r="AH93" s="127"/>
      <c r="AI93" s="128"/>
      <c r="AJ93" s="124"/>
      <c r="AK93" s="124"/>
      <c r="AL93" s="118"/>
      <c r="AM93" s="118"/>
      <c r="AN93" s="70" t="str">
        <f t="shared" ref="AN93:AN150" si="12">+IF(AM93="si",15,"")</f>
        <v/>
      </c>
      <c r="AO93" s="118"/>
      <c r="AP93" s="70" t="str">
        <f t="shared" ref="AP93:AP150" si="13">+IF(AO93="si",15,"")</f>
        <v/>
      </c>
      <c r="AQ93" s="118"/>
      <c r="AR93" s="70" t="str">
        <f t="shared" ref="AR93:AR150" si="14">+IF(AQ93="si",15,"")</f>
        <v/>
      </c>
      <c r="AS93" s="118"/>
      <c r="AT93" s="70" t="str">
        <f t="shared" ref="AT93:AT150" si="15">+IF(AS93="Prevenir",15,IF(AS93="Detectar",10,""))</f>
        <v/>
      </c>
      <c r="AU93" s="118"/>
      <c r="AV93" s="70" t="str">
        <f t="shared" ref="AV93:AV150" si="16">+IF(AU93="si",15,"")</f>
        <v/>
      </c>
      <c r="AW93" s="118"/>
      <c r="AX93" s="70" t="str">
        <f t="shared" ref="AX93:AX150" si="17">+IF(AW93="si",15,"")</f>
        <v/>
      </c>
      <c r="AY93" s="118"/>
      <c r="AZ93" s="70" t="str">
        <f t="shared" ref="AZ93:AZ150" si="18">+IF(AY93="Completa",10,IF(AY93="Incompleta",5,""))</f>
        <v/>
      </c>
      <c r="BA93" s="118" t="str">
        <f t="shared" ref="BA93:BA150" si="19">IF((SUM(AN93,AP93,AR93,AT93,AV93,AX93,AZ93)=0),"",(SUM(AN93,AP93,AR93,AT93,AV93,AX93,AZ93)))</f>
        <v/>
      </c>
      <c r="BB93" s="118" t="str">
        <f t="shared" ref="BB93:BB150" si="20">IF(BA93&lt;=85,"Débil",IF(BA93&lt;=95,"Moderado",IF(BA93=100,"Fuerte","")))</f>
        <v/>
      </c>
      <c r="BC93" s="118"/>
      <c r="BD93" s="118" t="str">
        <f t="shared" si="9"/>
        <v>Débil</v>
      </c>
      <c r="BE93" s="118" t="str">
        <f t="shared" ref="BE93:BE150" si="21">IF(AND(BB93="Fuerte",BD93="Fuerte"),"Fuerte",IF(AND(BB93="Fuerte",BD93="Moderado"),"Moderado",IF(AND(BB93="Moderado",BD93="Fuerte"),"Moderado",IF(AND(BB93="Moderado",BD93="Moderado"),"Moderado","Débil"))))</f>
        <v>Débil</v>
      </c>
      <c r="BF93" s="118">
        <f t="shared" si="11"/>
        <v>0</v>
      </c>
      <c r="BG93" s="126"/>
      <c r="BH93" s="143"/>
      <c r="BI93" s="126"/>
      <c r="BJ93" s="126"/>
      <c r="BK93" s="143"/>
      <c r="BL93" s="143"/>
      <c r="BM93" s="128"/>
      <c r="BN93" s="149"/>
    </row>
    <row r="94" spans="1:66" ht="84" customHeight="1" x14ac:dyDescent="0.35">
      <c r="A94" s="157" t="s">
        <v>80</v>
      </c>
      <c r="B94" s="125" t="s">
        <v>229</v>
      </c>
      <c r="C94" s="159" t="s">
        <v>353</v>
      </c>
      <c r="D94" s="106" t="str">
        <f>+'Riesgo Corrupción'!C18</f>
        <v>Adquirir y/o comprar bienes muebles inmuebles o servicios sin el lleno de los requisitos legales y/o técnicos para beneficios propios o de particulares.</v>
      </c>
      <c r="E94" s="126" t="s">
        <v>128</v>
      </c>
      <c r="F94" s="126" t="s">
        <v>104</v>
      </c>
      <c r="G94" s="65" t="s">
        <v>391</v>
      </c>
      <c r="H94" s="71" t="s">
        <v>362</v>
      </c>
      <c r="I94" s="126" t="s">
        <v>105</v>
      </c>
      <c r="J94" s="66" t="s">
        <v>282</v>
      </c>
      <c r="K94" s="125" t="s">
        <v>172</v>
      </c>
      <c r="L94" s="125" t="s">
        <v>172</v>
      </c>
      <c r="M94" s="125" t="s">
        <v>172</v>
      </c>
      <c r="N94" s="125" t="s">
        <v>172</v>
      </c>
      <c r="O94" s="125" t="s">
        <v>172</v>
      </c>
      <c r="P94" s="125" t="s">
        <v>172</v>
      </c>
      <c r="Q94" s="125" t="s">
        <v>172</v>
      </c>
      <c r="R94" s="125" t="s">
        <v>176</v>
      </c>
      <c r="S94" s="125" t="s">
        <v>172</v>
      </c>
      <c r="T94" s="125" t="s">
        <v>172</v>
      </c>
      <c r="U94" s="125" t="s">
        <v>172</v>
      </c>
      <c r="V94" s="125" t="s">
        <v>172</v>
      </c>
      <c r="W94" s="125" t="s">
        <v>172</v>
      </c>
      <c r="X94" s="125" t="s">
        <v>172</v>
      </c>
      <c r="Y94" s="125" t="s">
        <v>172</v>
      </c>
      <c r="Z94" s="125" t="s">
        <v>176</v>
      </c>
      <c r="AA94" s="125" t="s">
        <v>172</v>
      </c>
      <c r="AB94" s="125" t="s">
        <v>172</v>
      </c>
      <c r="AC94" s="125" t="s">
        <v>176</v>
      </c>
      <c r="AD94" s="126">
        <f>COUNTIF(K94:AC99, "SI")</f>
        <v>16</v>
      </c>
      <c r="AE94" s="125" t="s">
        <v>62</v>
      </c>
      <c r="AF94" s="126">
        <f>+VLOOKUP(AE94,[6]Listados!$K$8:$L$12,2,0)</f>
        <v>4</v>
      </c>
      <c r="AG94" s="126" t="str">
        <f>+IF(OR(AD94=1,AD94&lt;=5),"Moderado",IF(OR(AD94=6,AD94&lt;=11),"Mayor","Catastrófico"))</f>
        <v>Catastrófico</v>
      </c>
      <c r="AH94" s="127" t="e">
        <f>+VLOOKUP(AG94,[6]Listados!K85:L89,2,0)</f>
        <v>#N/A</v>
      </c>
      <c r="AI94" s="128" t="str">
        <f>IF(AND(AE94&lt;&gt;"",AG94&lt;&gt;""),VLOOKUP(AE94&amp;AG94,Listados!$M$3:$N$27,2,FALSE),"")</f>
        <v>Extremo</v>
      </c>
      <c r="AJ94" s="119" t="str">
        <f>+'Descripción del Control '!B$15</f>
        <v>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v>
      </c>
      <c r="AK94" s="119" t="s">
        <v>252</v>
      </c>
      <c r="AL94" s="103" t="s">
        <v>111</v>
      </c>
      <c r="AM94" s="103" t="s">
        <v>172</v>
      </c>
      <c r="AN94" s="70">
        <f>+IF(AM94="si",15,"")</f>
        <v>15</v>
      </c>
      <c r="AO94" s="103" t="s">
        <v>172</v>
      </c>
      <c r="AP94" s="70">
        <f>+IF(AO94="si",15,"")</f>
        <v>15</v>
      </c>
      <c r="AQ94" s="103" t="s">
        <v>172</v>
      </c>
      <c r="AR94" s="70">
        <f t="shared" si="14"/>
        <v>15</v>
      </c>
      <c r="AS94" s="103" t="s">
        <v>195</v>
      </c>
      <c r="AT94" s="70">
        <f t="shared" si="15"/>
        <v>15</v>
      </c>
      <c r="AU94" s="103" t="s">
        <v>172</v>
      </c>
      <c r="AV94" s="70">
        <f>+IF(AU94="si",15,"")</f>
        <v>15</v>
      </c>
      <c r="AW94" s="103" t="s">
        <v>172</v>
      </c>
      <c r="AX94" s="70">
        <f t="shared" si="17"/>
        <v>15</v>
      </c>
      <c r="AY94" s="103" t="s">
        <v>173</v>
      </c>
      <c r="AZ94" s="70">
        <f t="shared" si="18"/>
        <v>10</v>
      </c>
      <c r="BA94" s="103">
        <f t="shared" si="19"/>
        <v>100</v>
      </c>
      <c r="BB94" s="103" t="str">
        <f t="shared" si="20"/>
        <v>Fuerte</v>
      </c>
      <c r="BC94" s="103" t="s">
        <v>174</v>
      </c>
      <c r="BD94" s="103" t="str">
        <f t="shared" ref="BD94:BD150" si="22">+IF(BC94="siempre","Fuerte",IF(BC94="Algunas veces","Moderado","Débil"))</f>
        <v>Fuerte</v>
      </c>
      <c r="BE94" s="103" t="str">
        <f t="shared" si="21"/>
        <v>Fuerte</v>
      </c>
      <c r="BF94" s="103">
        <f t="shared" ref="BF94:BF150" si="23">IF(ISBLANK(BE94),"",IF(BE94="Débil", 0, IF(BE94="Moderado",50,100)))</f>
        <v>100</v>
      </c>
      <c r="BG94" s="126">
        <v>100</v>
      </c>
      <c r="BH94" s="143" t="str">
        <f>IF(BG94&lt;=50, "Débil", IF(BG94&lt;=99,"Moderado","Fuerte"))</f>
        <v>Fuerte</v>
      </c>
      <c r="BI94" s="126">
        <f>+IF(BH94="Fuerte",2,IF(BH94="Moderado",1,0))</f>
        <v>2</v>
      </c>
      <c r="BJ94" s="126">
        <f>+AF94-BI94</f>
        <v>2</v>
      </c>
      <c r="BK94" s="143" t="str">
        <f>+VLOOKUP(BJ94,Listados!$J$18:$K$24,2,TRUE)</f>
        <v>Improbable</v>
      </c>
      <c r="BL94" s="143" t="str">
        <f>IF(ISBLANK(AG94),"",AG94)</f>
        <v>Catastrófico</v>
      </c>
      <c r="BM94" s="128" t="str">
        <f>IF(AND(BK94&lt;&gt;"",BL94&lt;&gt;""),VLOOKUP(BK94&amp;BL94,Listados!$M$3:$N$27,2,FALSE),"")</f>
        <v>Extremo</v>
      </c>
      <c r="BN94" s="149" t="str">
        <f>+VLOOKUP(BM94,Listados!$P$3:$Q$6,2,FALSE)</f>
        <v>Evitar el riesgo</v>
      </c>
    </row>
    <row r="95" spans="1:66" ht="16.5" customHeight="1" x14ac:dyDescent="0.35">
      <c r="A95" s="157"/>
      <c r="B95" s="125"/>
      <c r="C95" s="159"/>
      <c r="D95" s="108"/>
      <c r="E95" s="126"/>
      <c r="F95" s="126"/>
      <c r="G95" s="109" t="s">
        <v>252</v>
      </c>
      <c r="H95" s="112" t="s">
        <v>362</v>
      </c>
      <c r="I95" s="126"/>
      <c r="J95" s="106" t="s">
        <v>283</v>
      </c>
      <c r="K95" s="125"/>
      <c r="L95" s="125"/>
      <c r="M95" s="125"/>
      <c r="N95" s="125"/>
      <c r="O95" s="125"/>
      <c r="P95" s="125"/>
      <c r="Q95" s="125"/>
      <c r="R95" s="125"/>
      <c r="S95" s="125"/>
      <c r="T95" s="125"/>
      <c r="U95" s="125"/>
      <c r="V95" s="125"/>
      <c r="W95" s="125"/>
      <c r="X95" s="125"/>
      <c r="Y95" s="125"/>
      <c r="Z95" s="125"/>
      <c r="AA95" s="125"/>
      <c r="AB95" s="125"/>
      <c r="AC95" s="125"/>
      <c r="AD95" s="126"/>
      <c r="AE95" s="125"/>
      <c r="AF95" s="126"/>
      <c r="AG95" s="126" t="str">
        <f>+IF(OR(AE95=1,AE95&lt;=5),"Moderado",IF(OR(AE95=6,AE95&lt;=11),"Mayor","Catastrófico"))</f>
        <v>Moderado</v>
      </c>
      <c r="AH95" s="127"/>
      <c r="AI95" s="128"/>
      <c r="AJ95" s="120"/>
      <c r="AK95" s="120"/>
      <c r="AL95" s="104"/>
      <c r="AM95" s="104"/>
      <c r="AN95" s="70" t="str">
        <f t="shared" si="12"/>
        <v/>
      </c>
      <c r="AO95" s="104"/>
      <c r="AP95" s="70" t="str">
        <f t="shared" si="13"/>
        <v/>
      </c>
      <c r="AQ95" s="104"/>
      <c r="AR95" s="70" t="str">
        <f t="shared" si="14"/>
        <v/>
      </c>
      <c r="AS95" s="104"/>
      <c r="AT95" s="70" t="str">
        <f t="shared" si="15"/>
        <v/>
      </c>
      <c r="AU95" s="104"/>
      <c r="AV95" s="70" t="str">
        <f t="shared" si="16"/>
        <v/>
      </c>
      <c r="AW95" s="104"/>
      <c r="AX95" s="70" t="str">
        <f t="shared" si="17"/>
        <v/>
      </c>
      <c r="AY95" s="104"/>
      <c r="AZ95" s="70" t="str">
        <f t="shared" si="18"/>
        <v/>
      </c>
      <c r="BA95" s="104" t="str">
        <f t="shared" si="19"/>
        <v/>
      </c>
      <c r="BB95" s="104" t="str">
        <f t="shared" si="20"/>
        <v/>
      </c>
      <c r="BC95" s="104"/>
      <c r="BD95" s="104" t="str">
        <f t="shared" si="22"/>
        <v>Débil</v>
      </c>
      <c r="BE95" s="104" t="str">
        <f t="shared" si="21"/>
        <v>Débil</v>
      </c>
      <c r="BF95" s="104">
        <f t="shared" si="23"/>
        <v>0</v>
      </c>
      <c r="BG95" s="126"/>
      <c r="BH95" s="143"/>
      <c r="BI95" s="126"/>
      <c r="BJ95" s="126"/>
      <c r="BK95" s="143"/>
      <c r="BL95" s="143"/>
      <c r="BM95" s="128"/>
      <c r="BN95" s="149"/>
    </row>
    <row r="96" spans="1:66" ht="31.5" customHeight="1" x14ac:dyDescent="0.35">
      <c r="A96" s="157"/>
      <c r="B96" s="125"/>
      <c r="C96" s="159"/>
      <c r="D96" s="108"/>
      <c r="E96" s="126"/>
      <c r="F96" s="126"/>
      <c r="G96" s="110"/>
      <c r="H96" s="113"/>
      <c r="I96" s="126"/>
      <c r="J96" s="108"/>
      <c r="K96" s="125"/>
      <c r="L96" s="125"/>
      <c r="M96" s="125"/>
      <c r="N96" s="125"/>
      <c r="O96" s="125"/>
      <c r="P96" s="125"/>
      <c r="Q96" s="125"/>
      <c r="R96" s="125"/>
      <c r="S96" s="125"/>
      <c r="T96" s="125"/>
      <c r="U96" s="125"/>
      <c r="V96" s="125"/>
      <c r="W96" s="125"/>
      <c r="X96" s="125"/>
      <c r="Y96" s="125"/>
      <c r="Z96" s="125"/>
      <c r="AA96" s="125"/>
      <c r="AB96" s="125"/>
      <c r="AC96" s="125"/>
      <c r="AD96" s="126"/>
      <c r="AE96" s="125"/>
      <c r="AF96" s="126"/>
      <c r="AG96" s="126" t="str">
        <f>+IF(OR(AE96=1,AE96&lt;=5),"Moderado",IF(OR(AE96=6,AE96&lt;=11),"Mayor","Catastrófico"))</f>
        <v>Moderado</v>
      </c>
      <c r="AH96" s="127"/>
      <c r="AI96" s="128"/>
      <c r="AJ96" s="120"/>
      <c r="AK96" s="120"/>
      <c r="AL96" s="104"/>
      <c r="AM96" s="104"/>
      <c r="AN96" s="70" t="str">
        <f t="shared" si="12"/>
        <v/>
      </c>
      <c r="AO96" s="104"/>
      <c r="AP96" s="70" t="str">
        <f t="shared" si="13"/>
        <v/>
      </c>
      <c r="AQ96" s="104"/>
      <c r="AR96" s="70" t="str">
        <f t="shared" si="14"/>
        <v/>
      </c>
      <c r="AS96" s="104"/>
      <c r="AT96" s="70" t="str">
        <f t="shared" si="15"/>
        <v/>
      </c>
      <c r="AU96" s="104"/>
      <c r="AV96" s="70" t="str">
        <f t="shared" si="16"/>
        <v/>
      </c>
      <c r="AW96" s="104"/>
      <c r="AX96" s="70" t="str">
        <f t="shared" si="17"/>
        <v/>
      </c>
      <c r="AY96" s="104"/>
      <c r="AZ96" s="70" t="str">
        <f t="shared" si="18"/>
        <v/>
      </c>
      <c r="BA96" s="104" t="str">
        <f t="shared" si="19"/>
        <v/>
      </c>
      <c r="BB96" s="104" t="str">
        <f t="shared" si="20"/>
        <v/>
      </c>
      <c r="BC96" s="104"/>
      <c r="BD96" s="104" t="str">
        <f t="shared" si="22"/>
        <v>Débil</v>
      </c>
      <c r="BE96" s="104" t="str">
        <f t="shared" si="21"/>
        <v>Débil</v>
      </c>
      <c r="BF96" s="104">
        <f t="shared" si="23"/>
        <v>0</v>
      </c>
      <c r="BG96" s="126"/>
      <c r="BH96" s="143"/>
      <c r="BI96" s="126"/>
      <c r="BJ96" s="126"/>
      <c r="BK96" s="143"/>
      <c r="BL96" s="143"/>
      <c r="BM96" s="128"/>
      <c r="BN96" s="149"/>
    </row>
    <row r="97" spans="1:66" ht="39" customHeight="1" x14ac:dyDescent="0.35">
      <c r="A97" s="157"/>
      <c r="B97" s="125"/>
      <c r="C97" s="159"/>
      <c r="D97" s="108"/>
      <c r="E97" s="126"/>
      <c r="F97" s="126"/>
      <c r="G97" s="110"/>
      <c r="H97" s="113"/>
      <c r="I97" s="126"/>
      <c r="J97" s="108"/>
      <c r="K97" s="125"/>
      <c r="L97" s="125"/>
      <c r="M97" s="125"/>
      <c r="N97" s="125"/>
      <c r="O97" s="125"/>
      <c r="P97" s="125"/>
      <c r="Q97" s="125"/>
      <c r="R97" s="125"/>
      <c r="S97" s="125"/>
      <c r="T97" s="125"/>
      <c r="U97" s="125"/>
      <c r="V97" s="125"/>
      <c r="W97" s="125"/>
      <c r="X97" s="125"/>
      <c r="Y97" s="125"/>
      <c r="Z97" s="125"/>
      <c r="AA97" s="125"/>
      <c r="AB97" s="125"/>
      <c r="AC97" s="125"/>
      <c r="AD97" s="126"/>
      <c r="AE97" s="125"/>
      <c r="AF97" s="126"/>
      <c r="AG97" s="126" t="str">
        <f>+IF(OR(AE97=1,AE97&lt;=5),"Moderado",IF(OR(AE97=6,AE97&lt;=11),"Mayor","Catastrófico"))</f>
        <v>Moderado</v>
      </c>
      <c r="AH97" s="127"/>
      <c r="AI97" s="128"/>
      <c r="AJ97" s="120"/>
      <c r="AK97" s="120"/>
      <c r="AL97" s="104"/>
      <c r="AM97" s="104"/>
      <c r="AN97" s="70" t="str">
        <f t="shared" si="12"/>
        <v/>
      </c>
      <c r="AO97" s="104"/>
      <c r="AP97" s="70" t="str">
        <f t="shared" si="13"/>
        <v/>
      </c>
      <c r="AQ97" s="104"/>
      <c r="AR97" s="70" t="str">
        <f t="shared" si="14"/>
        <v/>
      </c>
      <c r="AS97" s="104"/>
      <c r="AT97" s="70" t="str">
        <f t="shared" si="15"/>
        <v/>
      </c>
      <c r="AU97" s="104"/>
      <c r="AV97" s="70" t="str">
        <f t="shared" si="16"/>
        <v/>
      </c>
      <c r="AW97" s="104"/>
      <c r="AX97" s="70" t="str">
        <f t="shared" si="17"/>
        <v/>
      </c>
      <c r="AY97" s="104"/>
      <c r="AZ97" s="70" t="str">
        <f t="shared" si="18"/>
        <v/>
      </c>
      <c r="BA97" s="104" t="str">
        <f t="shared" si="19"/>
        <v/>
      </c>
      <c r="BB97" s="104" t="str">
        <f t="shared" si="20"/>
        <v/>
      </c>
      <c r="BC97" s="104"/>
      <c r="BD97" s="104" t="str">
        <f t="shared" si="22"/>
        <v>Débil</v>
      </c>
      <c r="BE97" s="104" t="str">
        <f t="shared" si="21"/>
        <v>Débil</v>
      </c>
      <c r="BF97" s="104">
        <f t="shared" si="23"/>
        <v>0</v>
      </c>
      <c r="BG97" s="126"/>
      <c r="BH97" s="143"/>
      <c r="BI97" s="126"/>
      <c r="BJ97" s="126"/>
      <c r="BK97" s="143"/>
      <c r="BL97" s="143"/>
      <c r="BM97" s="128"/>
      <c r="BN97" s="149"/>
    </row>
    <row r="98" spans="1:66" ht="27.75" customHeight="1" x14ac:dyDescent="0.35">
      <c r="A98" s="157"/>
      <c r="B98" s="125"/>
      <c r="C98" s="159"/>
      <c r="D98" s="108"/>
      <c r="E98" s="126"/>
      <c r="F98" s="126"/>
      <c r="G98" s="110"/>
      <c r="H98" s="113"/>
      <c r="I98" s="126"/>
      <c r="J98" s="108"/>
      <c r="K98" s="125"/>
      <c r="L98" s="125"/>
      <c r="M98" s="125"/>
      <c r="N98" s="125"/>
      <c r="O98" s="125"/>
      <c r="P98" s="125"/>
      <c r="Q98" s="125"/>
      <c r="R98" s="125"/>
      <c r="S98" s="125"/>
      <c r="T98" s="125"/>
      <c r="U98" s="125"/>
      <c r="V98" s="125"/>
      <c r="W98" s="125"/>
      <c r="X98" s="125"/>
      <c r="Y98" s="125"/>
      <c r="Z98" s="125"/>
      <c r="AA98" s="125"/>
      <c r="AB98" s="125"/>
      <c r="AC98" s="125"/>
      <c r="AD98" s="126"/>
      <c r="AE98" s="125"/>
      <c r="AF98" s="126"/>
      <c r="AG98" s="126" t="str">
        <f>+IF(OR(AE98=1,AE98&lt;=5),"Moderado",IF(OR(AE98=6,AE98&lt;=11),"Mayor","Catastrófico"))</f>
        <v>Moderado</v>
      </c>
      <c r="AH98" s="127"/>
      <c r="AI98" s="128"/>
      <c r="AJ98" s="120"/>
      <c r="AK98" s="120"/>
      <c r="AL98" s="104"/>
      <c r="AM98" s="104"/>
      <c r="AN98" s="70" t="str">
        <f t="shared" si="12"/>
        <v/>
      </c>
      <c r="AO98" s="104"/>
      <c r="AP98" s="70" t="str">
        <f t="shared" si="13"/>
        <v/>
      </c>
      <c r="AQ98" s="104"/>
      <c r="AR98" s="70" t="str">
        <f t="shared" si="14"/>
        <v/>
      </c>
      <c r="AS98" s="104"/>
      <c r="AT98" s="70" t="str">
        <f t="shared" si="15"/>
        <v/>
      </c>
      <c r="AU98" s="104"/>
      <c r="AV98" s="70" t="str">
        <f t="shared" si="16"/>
        <v/>
      </c>
      <c r="AW98" s="104"/>
      <c r="AX98" s="70" t="str">
        <f t="shared" si="17"/>
        <v/>
      </c>
      <c r="AY98" s="104"/>
      <c r="AZ98" s="70" t="str">
        <f t="shared" si="18"/>
        <v/>
      </c>
      <c r="BA98" s="104" t="str">
        <f t="shared" si="19"/>
        <v/>
      </c>
      <c r="BB98" s="104" t="str">
        <f t="shared" si="20"/>
        <v/>
      </c>
      <c r="BC98" s="104"/>
      <c r="BD98" s="104" t="str">
        <f t="shared" si="22"/>
        <v>Débil</v>
      </c>
      <c r="BE98" s="104" t="str">
        <f t="shared" si="21"/>
        <v>Débil</v>
      </c>
      <c r="BF98" s="104">
        <f t="shared" si="23"/>
        <v>0</v>
      </c>
      <c r="BG98" s="126"/>
      <c r="BH98" s="143"/>
      <c r="BI98" s="126"/>
      <c r="BJ98" s="126"/>
      <c r="BK98" s="143"/>
      <c r="BL98" s="143"/>
      <c r="BM98" s="128"/>
      <c r="BN98" s="149"/>
    </row>
    <row r="99" spans="1:66" ht="63" hidden="1" customHeight="1" x14ac:dyDescent="0.35">
      <c r="A99" s="157"/>
      <c r="B99" s="125"/>
      <c r="C99" s="159"/>
      <c r="D99" s="107"/>
      <c r="E99" s="126"/>
      <c r="F99" s="126"/>
      <c r="G99" s="111"/>
      <c r="H99" s="114"/>
      <c r="I99" s="126"/>
      <c r="J99" s="107"/>
      <c r="K99" s="125"/>
      <c r="L99" s="125"/>
      <c r="M99" s="125"/>
      <c r="N99" s="125"/>
      <c r="O99" s="125"/>
      <c r="P99" s="125"/>
      <c r="Q99" s="125"/>
      <c r="R99" s="125"/>
      <c r="S99" s="125"/>
      <c r="T99" s="125"/>
      <c r="U99" s="125"/>
      <c r="V99" s="125"/>
      <c r="W99" s="125"/>
      <c r="X99" s="125"/>
      <c r="Y99" s="125"/>
      <c r="Z99" s="125"/>
      <c r="AA99" s="125"/>
      <c r="AB99" s="125"/>
      <c r="AC99" s="125"/>
      <c r="AD99" s="126"/>
      <c r="AE99" s="125"/>
      <c r="AF99" s="126"/>
      <c r="AG99" s="126" t="str">
        <f>+IF(OR(AE99=1,AE99&lt;=5),"Moderado",IF(OR(AE99=6,AE99&lt;=11),"Mayor","Catastrófico"))</f>
        <v>Moderado</v>
      </c>
      <c r="AH99" s="127"/>
      <c r="AI99" s="128"/>
      <c r="AJ99" s="124"/>
      <c r="AK99" s="124"/>
      <c r="AL99" s="118"/>
      <c r="AM99" s="118"/>
      <c r="AN99" s="70" t="str">
        <f t="shared" si="12"/>
        <v/>
      </c>
      <c r="AO99" s="118"/>
      <c r="AP99" s="70" t="str">
        <f t="shared" si="13"/>
        <v/>
      </c>
      <c r="AQ99" s="118"/>
      <c r="AR99" s="70" t="str">
        <f t="shared" si="14"/>
        <v/>
      </c>
      <c r="AS99" s="118"/>
      <c r="AT99" s="70" t="str">
        <f t="shared" si="15"/>
        <v/>
      </c>
      <c r="AU99" s="118"/>
      <c r="AV99" s="70" t="str">
        <f t="shared" si="16"/>
        <v/>
      </c>
      <c r="AW99" s="118"/>
      <c r="AX99" s="70" t="str">
        <f t="shared" si="17"/>
        <v/>
      </c>
      <c r="AY99" s="118"/>
      <c r="AZ99" s="70" t="str">
        <f t="shared" si="18"/>
        <v/>
      </c>
      <c r="BA99" s="118" t="str">
        <f t="shared" si="19"/>
        <v/>
      </c>
      <c r="BB99" s="118" t="str">
        <f t="shared" si="20"/>
        <v/>
      </c>
      <c r="BC99" s="118"/>
      <c r="BD99" s="118" t="str">
        <f t="shared" si="22"/>
        <v>Débil</v>
      </c>
      <c r="BE99" s="118" t="str">
        <f t="shared" si="21"/>
        <v>Débil</v>
      </c>
      <c r="BF99" s="118">
        <f t="shared" si="23"/>
        <v>0</v>
      </c>
      <c r="BG99" s="126"/>
      <c r="BH99" s="143"/>
      <c r="BI99" s="126"/>
      <c r="BJ99" s="126"/>
      <c r="BK99" s="143"/>
      <c r="BL99" s="143"/>
      <c r="BM99" s="128"/>
      <c r="BN99" s="149"/>
    </row>
    <row r="100" spans="1:66" ht="121.5" customHeight="1" x14ac:dyDescent="0.35">
      <c r="A100" s="157" t="s">
        <v>81</v>
      </c>
      <c r="B100" s="125" t="s">
        <v>229</v>
      </c>
      <c r="C100" s="159" t="s">
        <v>353</v>
      </c>
      <c r="D100" s="161" t="str">
        <f>+'Riesgo Corrupción'!C19</f>
        <v>Direccionamiento de contratación y/o vinculación en favor de un tercero.</v>
      </c>
      <c r="E100" s="126" t="s">
        <v>128</v>
      </c>
      <c r="F100" s="126" t="s">
        <v>147</v>
      </c>
      <c r="G100" s="65" t="s">
        <v>383</v>
      </c>
      <c r="H100" s="71" t="s">
        <v>362</v>
      </c>
      <c r="I100" s="126" t="s">
        <v>105</v>
      </c>
      <c r="J100" s="66" t="s">
        <v>387</v>
      </c>
      <c r="K100" s="125" t="s">
        <v>176</v>
      </c>
      <c r="L100" s="125" t="s">
        <v>172</v>
      </c>
      <c r="M100" s="125" t="s">
        <v>172</v>
      </c>
      <c r="N100" s="125" t="s">
        <v>172</v>
      </c>
      <c r="O100" s="125" t="s">
        <v>172</v>
      </c>
      <c r="P100" s="125" t="s">
        <v>172</v>
      </c>
      <c r="Q100" s="125" t="s">
        <v>172</v>
      </c>
      <c r="R100" s="125" t="s">
        <v>176</v>
      </c>
      <c r="S100" s="125" t="s">
        <v>176</v>
      </c>
      <c r="T100" s="125" t="s">
        <v>172</v>
      </c>
      <c r="U100" s="125" t="s">
        <v>172</v>
      </c>
      <c r="V100" s="125" t="s">
        <v>172</v>
      </c>
      <c r="W100" s="125" t="s">
        <v>172</v>
      </c>
      <c r="X100" s="125" t="s">
        <v>172</v>
      </c>
      <c r="Y100" s="125" t="s">
        <v>172</v>
      </c>
      <c r="Z100" s="125" t="s">
        <v>176</v>
      </c>
      <c r="AA100" s="125" t="s">
        <v>172</v>
      </c>
      <c r="AB100" s="125" t="s">
        <v>172</v>
      </c>
      <c r="AC100" s="125" t="s">
        <v>176</v>
      </c>
      <c r="AD100" s="126">
        <f>COUNTIF(K100:AC105, "SI")</f>
        <v>14</v>
      </c>
      <c r="AE100" s="125" t="s">
        <v>62</v>
      </c>
      <c r="AF100" s="126">
        <f>+VLOOKUP(AE100,[6]Listados!$K$8:$L$12,2,0)</f>
        <v>4</v>
      </c>
      <c r="AG100" s="126" t="str">
        <f>+IF(OR(AD100=1,AD100&lt;=5),"Moderado",IF(OR(AD100=6,AD100&lt;=11),"Mayor","Catastrófico"))</f>
        <v>Catastrófico</v>
      </c>
      <c r="AH100" s="127" t="e">
        <f>+VLOOKUP(AG100,[6]Listados!K91:L95,2,0)</f>
        <v>#N/A</v>
      </c>
      <c r="AI100" s="128" t="str">
        <f>IF(AND(AE100&lt;&gt;"",AG100&lt;&gt;""),VLOOKUP(AE100&amp;AG100,Listados!$M$3:$N$27,2,FALSE),"")</f>
        <v>Extremo</v>
      </c>
      <c r="AJ100" s="64" t="str">
        <f>+'Descripción del Control '!B$16</f>
        <v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v>
      </c>
      <c r="AK100" s="64" t="s">
        <v>384</v>
      </c>
      <c r="AL100" s="69" t="s">
        <v>111</v>
      </c>
      <c r="AM100" s="69" t="s">
        <v>172</v>
      </c>
      <c r="AN100" s="70">
        <f>+IF(AM100="si",15,"")</f>
        <v>15</v>
      </c>
      <c r="AO100" s="69" t="s">
        <v>172</v>
      </c>
      <c r="AP100" s="70">
        <f>+IF(AO100="si",15,"")</f>
        <v>15</v>
      </c>
      <c r="AQ100" s="69" t="s">
        <v>172</v>
      </c>
      <c r="AR100" s="70">
        <f t="shared" si="14"/>
        <v>15</v>
      </c>
      <c r="AS100" s="69" t="s">
        <v>195</v>
      </c>
      <c r="AT100" s="70">
        <f t="shared" si="15"/>
        <v>15</v>
      </c>
      <c r="AU100" s="69" t="s">
        <v>172</v>
      </c>
      <c r="AV100" s="70">
        <f t="shared" si="16"/>
        <v>15</v>
      </c>
      <c r="AW100" s="69" t="s">
        <v>172</v>
      </c>
      <c r="AX100" s="70">
        <f t="shared" si="17"/>
        <v>15</v>
      </c>
      <c r="AY100" s="69" t="s">
        <v>173</v>
      </c>
      <c r="AZ100" s="70">
        <f t="shared" si="18"/>
        <v>10</v>
      </c>
      <c r="BA100" s="70">
        <f t="shared" si="19"/>
        <v>100</v>
      </c>
      <c r="BB100" s="70" t="str">
        <f t="shared" si="20"/>
        <v>Fuerte</v>
      </c>
      <c r="BC100" s="69" t="s">
        <v>174</v>
      </c>
      <c r="BD100" s="70" t="str">
        <f t="shared" si="22"/>
        <v>Fuerte</v>
      </c>
      <c r="BE100" s="70" t="str">
        <f t="shared" si="21"/>
        <v>Fuerte</v>
      </c>
      <c r="BF100" s="70">
        <f t="shared" si="23"/>
        <v>100</v>
      </c>
      <c r="BG100" s="126">
        <v>100</v>
      </c>
      <c r="BH100" s="143" t="str">
        <f>IF(BG100&lt;=50, "Débil", IF(BG100&lt;=99,"Moderado","Fuerte"))</f>
        <v>Fuerte</v>
      </c>
      <c r="BI100" s="126">
        <f>+IF(BH100="Fuerte",2,IF(BH100="Moderado",1,0))</f>
        <v>2</v>
      </c>
      <c r="BJ100" s="126">
        <f>+AF100-BI100</f>
        <v>2</v>
      </c>
      <c r="BK100" s="143" t="str">
        <f>+VLOOKUP(BJ100,Listados!$J$18:$K$24,2,TRUE)</f>
        <v>Improbable</v>
      </c>
      <c r="BL100" s="143" t="str">
        <f>IF(ISBLANK(AG100),"",AG100)</f>
        <v>Catastrófico</v>
      </c>
      <c r="BM100" s="128" t="str">
        <f>IF(AND(BK100&lt;&gt;"",BL100&lt;&gt;""),VLOOKUP(BK100&amp;BL100,Listados!$M$3:$N$27,2,FALSE),"")</f>
        <v>Extremo</v>
      </c>
      <c r="BN100" s="149" t="str">
        <f>+VLOOKUP(BM100,Listados!$P$3:$Q$6,2,FALSE)</f>
        <v>Evitar el riesgo</v>
      </c>
    </row>
    <row r="101" spans="1:66" ht="96" customHeight="1" x14ac:dyDescent="0.35">
      <c r="A101" s="157"/>
      <c r="B101" s="125"/>
      <c r="C101" s="159"/>
      <c r="D101" s="161"/>
      <c r="E101" s="126"/>
      <c r="F101" s="126"/>
      <c r="G101" s="169" t="s">
        <v>384</v>
      </c>
      <c r="H101" s="112" t="s">
        <v>362</v>
      </c>
      <c r="I101" s="126"/>
      <c r="J101" s="66" t="s">
        <v>388</v>
      </c>
      <c r="K101" s="125"/>
      <c r="L101" s="125"/>
      <c r="M101" s="125"/>
      <c r="N101" s="125"/>
      <c r="O101" s="125"/>
      <c r="P101" s="125"/>
      <c r="Q101" s="125"/>
      <c r="R101" s="125"/>
      <c r="S101" s="125"/>
      <c r="T101" s="125"/>
      <c r="U101" s="125"/>
      <c r="V101" s="125"/>
      <c r="W101" s="125"/>
      <c r="X101" s="125"/>
      <c r="Y101" s="125"/>
      <c r="Z101" s="125"/>
      <c r="AA101" s="125"/>
      <c r="AB101" s="125"/>
      <c r="AC101" s="125"/>
      <c r="AD101" s="126"/>
      <c r="AE101" s="125"/>
      <c r="AF101" s="126"/>
      <c r="AG101" s="126" t="str">
        <f>+IF(OR(AE101=1,AE101&lt;=5),"Moderado",IF(OR(AE101=6,AE101&lt;=11),"Mayor","Catastrófico"))</f>
        <v>Moderado</v>
      </c>
      <c r="AH101" s="127"/>
      <c r="AI101" s="128"/>
      <c r="AJ101" s="64" t="str">
        <f>+'Descripción del Control '!C$16</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K101" s="64" t="s">
        <v>384</v>
      </c>
      <c r="AL101" s="69" t="s">
        <v>111</v>
      </c>
      <c r="AM101" s="69" t="s">
        <v>172</v>
      </c>
      <c r="AN101" s="70">
        <f>+IF(AM101="si",15,"")</f>
        <v>15</v>
      </c>
      <c r="AO101" s="69" t="s">
        <v>172</v>
      </c>
      <c r="AP101" s="70">
        <f>+IF(AO101="si",15,"")</f>
        <v>15</v>
      </c>
      <c r="AQ101" s="69" t="s">
        <v>172</v>
      </c>
      <c r="AR101" s="70">
        <f t="shared" si="14"/>
        <v>15</v>
      </c>
      <c r="AS101" s="69" t="s">
        <v>195</v>
      </c>
      <c r="AT101" s="70">
        <f t="shared" si="15"/>
        <v>15</v>
      </c>
      <c r="AU101" s="69" t="s">
        <v>172</v>
      </c>
      <c r="AV101" s="70">
        <f t="shared" si="16"/>
        <v>15</v>
      </c>
      <c r="AW101" s="69" t="s">
        <v>172</v>
      </c>
      <c r="AX101" s="70">
        <f t="shared" si="17"/>
        <v>15</v>
      </c>
      <c r="AY101" s="69" t="s">
        <v>173</v>
      </c>
      <c r="AZ101" s="70">
        <f t="shared" si="18"/>
        <v>10</v>
      </c>
      <c r="BA101" s="70">
        <f t="shared" si="19"/>
        <v>100</v>
      </c>
      <c r="BB101" s="70" t="str">
        <f t="shared" si="20"/>
        <v>Fuerte</v>
      </c>
      <c r="BC101" s="69" t="s">
        <v>174</v>
      </c>
      <c r="BD101" s="70" t="str">
        <f t="shared" si="22"/>
        <v>Fuerte</v>
      </c>
      <c r="BE101" s="70" t="str">
        <f t="shared" si="21"/>
        <v>Fuerte</v>
      </c>
      <c r="BF101" s="70">
        <f t="shared" si="23"/>
        <v>100</v>
      </c>
      <c r="BG101" s="126"/>
      <c r="BH101" s="143"/>
      <c r="BI101" s="126"/>
      <c r="BJ101" s="126"/>
      <c r="BK101" s="143"/>
      <c r="BL101" s="143"/>
      <c r="BM101" s="128"/>
      <c r="BN101" s="149"/>
    </row>
    <row r="102" spans="1:66" ht="80.25" customHeight="1" x14ac:dyDescent="0.35">
      <c r="A102" s="157"/>
      <c r="B102" s="125"/>
      <c r="C102" s="159"/>
      <c r="D102" s="161"/>
      <c r="E102" s="126"/>
      <c r="F102" s="126"/>
      <c r="G102" s="170"/>
      <c r="H102" s="113"/>
      <c r="I102" s="126"/>
      <c r="J102" s="66" t="s">
        <v>386</v>
      </c>
      <c r="K102" s="125"/>
      <c r="L102" s="125"/>
      <c r="M102" s="125"/>
      <c r="N102" s="125"/>
      <c r="O102" s="125"/>
      <c r="P102" s="125"/>
      <c r="Q102" s="125"/>
      <c r="R102" s="125"/>
      <c r="S102" s="125"/>
      <c r="T102" s="125"/>
      <c r="U102" s="125"/>
      <c r="V102" s="125"/>
      <c r="W102" s="125"/>
      <c r="X102" s="125"/>
      <c r="Y102" s="125"/>
      <c r="Z102" s="125"/>
      <c r="AA102" s="125"/>
      <c r="AB102" s="125"/>
      <c r="AC102" s="125"/>
      <c r="AD102" s="126"/>
      <c r="AE102" s="125"/>
      <c r="AF102" s="126"/>
      <c r="AG102" s="126" t="str">
        <f>+IF(OR(AE102=1,AE102&lt;=5),"Moderado",IF(OR(AE102=6,AE102&lt;=11),"Mayor","Catastrófico"))</f>
        <v>Moderado</v>
      </c>
      <c r="AH102" s="127"/>
      <c r="AI102" s="128"/>
      <c r="AJ102" s="64" t="str">
        <f>+'Descripción del Control '!D$16</f>
        <v>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v>
      </c>
      <c r="AK102" s="64" t="s">
        <v>384</v>
      </c>
      <c r="AL102" s="69" t="s">
        <v>111</v>
      </c>
      <c r="AM102" s="69" t="s">
        <v>172</v>
      </c>
      <c r="AN102" s="70">
        <f>+IF(AM102="si",15,"")</f>
        <v>15</v>
      </c>
      <c r="AO102" s="69" t="s">
        <v>172</v>
      </c>
      <c r="AP102" s="70">
        <f>+IF(AO102="si",15,"")</f>
        <v>15</v>
      </c>
      <c r="AQ102" s="69" t="s">
        <v>172</v>
      </c>
      <c r="AR102" s="70">
        <f t="shared" si="14"/>
        <v>15</v>
      </c>
      <c r="AS102" s="69" t="s">
        <v>195</v>
      </c>
      <c r="AT102" s="70">
        <f t="shared" si="15"/>
        <v>15</v>
      </c>
      <c r="AU102" s="69" t="s">
        <v>172</v>
      </c>
      <c r="AV102" s="70">
        <f t="shared" si="16"/>
        <v>15</v>
      </c>
      <c r="AW102" s="69" t="s">
        <v>172</v>
      </c>
      <c r="AX102" s="70">
        <f t="shared" si="17"/>
        <v>15</v>
      </c>
      <c r="AY102" s="69" t="s">
        <v>173</v>
      </c>
      <c r="AZ102" s="70">
        <f t="shared" si="18"/>
        <v>10</v>
      </c>
      <c r="BA102" s="70">
        <f t="shared" si="19"/>
        <v>100</v>
      </c>
      <c r="BB102" s="70" t="str">
        <f t="shared" si="20"/>
        <v>Fuerte</v>
      </c>
      <c r="BC102" s="69" t="s">
        <v>174</v>
      </c>
      <c r="BD102" s="70" t="str">
        <f t="shared" si="22"/>
        <v>Fuerte</v>
      </c>
      <c r="BE102" s="70" t="str">
        <f t="shared" si="21"/>
        <v>Fuerte</v>
      </c>
      <c r="BF102" s="70">
        <f t="shared" si="23"/>
        <v>100</v>
      </c>
      <c r="BG102" s="126"/>
      <c r="BH102" s="143"/>
      <c r="BI102" s="126"/>
      <c r="BJ102" s="126"/>
      <c r="BK102" s="143"/>
      <c r="BL102" s="143"/>
      <c r="BM102" s="128"/>
      <c r="BN102" s="149"/>
    </row>
    <row r="103" spans="1:66" ht="53.25" customHeight="1" x14ac:dyDescent="0.35">
      <c r="A103" s="157"/>
      <c r="B103" s="125"/>
      <c r="C103" s="159"/>
      <c r="D103" s="161"/>
      <c r="E103" s="126"/>
      <c r="F103" s="126"/>
      <c r="G103" s="170"/>
      <c r="H103" s="113"/>
      <c r="I103" s="126"/>
      <c r="J103" s="66" t="s">
        <v>385</v>
      </c>
      <c r="K103" s="125"/>
      <c r="L103" s="125"/>
      <c r="M103" s="125"/>
      <c r="N103" s="125"/>
      <c r="O103" s="125"/>
      <c r="P103" s="125"/>
      <c r="Q103" s="125"/>
      <c r="R103" s="125"/>
      <c r="S103" s="125"/>
      <c r="T103" s="125"/>
      <c r="U103" s="125"/>
      <c r="V103" s="125"/>
      <c r="W103" s="125"/>
      <c r="X103" s="125"/>
      <c r="Y103" s="125"/>
      <c r="Z103" s="125"/>
      <c r="AA103" s="125"/>
      <c r="AB103" s="125"/>
      <c r="AC103" s="125"/>
      <c r="AD103" s="126"/>
      <c r="AE103" s="125"/>
      <c r="AF103" s="126"/>
      <c r="AG103" s="126" t="str">
        <f>+IF(OR(AE103=1,AE103&lt;=5),"Moderado",IF(OR(AE103=6,AE103&lt;=11),"Mayor","Catastrófico"))</f>
        <v>Moderado</v>
      </c>
      <c r="AH103" s="127"/>
      <c r="AI103" s="128"/>
      <c r="AJ103" s="119" t="str">
        <f>+'Descripción del Control '!E$16</f>
        <v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K103" s="119" t="s">
        <v>384</v>
      </c>
      <c r="AL103" s="103" t="s">
        <v>111</v>
      </c>
      <c r="AM103" s="103" t="s">
        <v>172</v>
      </c>
      <c r="AN103" s="70">
        <f>+IF(AM103="si",15,"")</f>
        <v>15</v>
      </c>
      <c r="AO103" s="103" t="s">
        <v>172</v>
      </c>
      <c r="AP103" s="70">
        <f>+IF(AO103="si",15,"")</f>
        <v>15</v>
      </c>
      <c r="AQ103" s="103" t="s">
        <v>172</v>
      </c>
      <c r="AR103" s="70">
        <f t="shared" si="14"/>
        <v>15</v>
      </c>
      <c r="AS103" s="103" t="s">
        <v>195</v>
      </c>
      <c r="AT103" s="70">
        <f t="shared" si="15"/>
        <v>15</v>
      </c>
      <c r="AU103" s="103" t="s">
        <v>172</v>
      </c>
      <c r="AV103" s="70">
        <f>+IF(AU103="si",15,"")</f>
        <v>15</v>
      </c>
      <c r="AW103" s="103" t="s">
        <v>172</v>
      </c>
      <c r="AX103" s="70">
        <f t="shared" si="17"/>
        <v>15</v>
      </c>
      <c r="AY103" s="103" t="s">
        <v>173</v>
      </c>
      <c r="AZ103" s="70">
        <f t="shared" si="18"/>
        <v>10</v>
      </c>
      <c r="BA103" s="103">
        <f t="shared" si="19"/>
        <v>100</v>
      </c>
      <c r="BB103" s="103" t="str">
        <f t="shared" si="20"/>
        <v>Fuerte</v>
      </c>
      <c r="BC103" s="103" t="s">
        <v>174</v>
      </c>
      <c r="BD103" s="103" t="str">
        <f t="shared" si="22"/>
        <v>Fuerte</v>
      </c>
      <c r="BE103" s="103" t="str">
        <f t="shared" si="21"/>
        <v>Fuerte</v>
      </c>
      <c r="BF103" s="103">
        <f t="shared" si="23"/>
        <v>100</v>
      </c>
      <c r="BG103" s="126"/>
      <c r="BH103" s="143"/>
      <c r="BI103" s="126"/>
      <c r="BJ103" s="126"/>
      <c r="BK103" s="143"/>
      <c r="BL103" s="143"/>
      <c r="BM103" s="128"/>
      <c r="BN103" s="149"/>
    </row>
    <row r="104" spans="1:66" ht="25.5" customHeight="1" x14ac:dyDescent="0.35">
      <c r="A104" s="157"/>
      <c r="B104" s="125"/>
      <c r="C104" s="159"/>
      <c r="D104" s="161"/>
      <c r="E104" s="126"/>
      <c r="F104" s="126"/>
      <c r="G104" s="170"/>
      <c r="H104" s="113"/>
      <c r="I104" s="126"/>
      <c r="J104" s="106" t="s">
        <v>284</v>
      </c>
      <c r="K104" s="125"/>
      <c r="L104" s="125"/>
      <c r="M104" s="125"/>
      <c r="N104" s="125"/>
      <c r="O104" s="125"/>
      <c r="P104" s="125"/>
      <c r="Q104" s="125"/>
      <c r="R104" s="125"/>
      <c r="S104" s="125"/>
      <c r="T104" s="125"/>
      <c r="U104" s="125"/>
      <c r="V104" s="125"/>
      <c r="W104" s="125"/>
      <c r="X104" s="125"/>
      <c r="Y104" s="125"/>
      <c r="Z104" s="125"/>
      <c r="AA104" s="125"/>
      <c r="AB104" s="125"/>
      <c r="AC104" s="125"/>
      <c r="AD104" s="126"/>
      <c r="AE104" s="125"/>
      <c r="AF104" s="126"/>
      <c r="AG104" s="126" t="str">
        <f>+IF(OR(AE104=1,AE104&lt;=5),"Moderado",IF(OR(AE104=6,AE104&lt;=11),"Mayor","Catastrófico"))</f>
        <v>Moderado</v>
      </c>
      <c r="AH104" s="127"/>
      <c r="AI104" s="128"/>
      <c r="AJ104" s="120"/>
      <c r="AK104" s="120"/>
      <c r="AL104" s="104"/>
      <c r="AM104" s="104"/>
      <c r="AN104" s="70" t="str">
        <f t="shared" si="12"/>
        <v/>
      </c>
      <c r="AO104" s="104"/>
      <c r="AP104" s="70" t="str">
        <f t="shared" si="13"/>
        <v/>
      </c>
      <c r="AQ104" s="104"/>
      <c r="AR104" s="70" t="str">
        <f t="shared" si="14"/>
        <v/>
      </c>
      <c r="AS104" s="104"/>
      <c r="AT104" s="70" t="str">
        <f t="shared" si="15"/>
        <v/>
      </c>
      <c r="AU104" s="104"/>
      <c r="AV104" s="70" t="str">
        <f t="shared" si="16"/>
        <v/>
      </c>
      <c r="AW104" s="104"/>
      <c r="AX104" s="70" t="str">
        <f t="shared" si="17"/>
        <v/>
      </c>
      <c r="AY104" s="104"/>
      <c r="AZ104" s="70" t="str">
        <f t="shared" si="18"/>
        <v/>
      </c>
      <c r="BA104" s="104" t="str">
        <f t="shared" si="19"/>
        <v/>
      </c>
      <c r="BB104" s="104" t="str">
        <f t="shared" si="20"/>
        <v/>
      </c>
      <c r="BC104" s="104"/>
      <c r="BD104" s="104" t="str">
        <f t="shared" si="22"/>
        <v>Débil</v>
      </c>
      <c r="BE104" s="104" t="str">
        <f t="shared" si="21"/>
        <v>Débil</v>
      </c>
      <c r="BF104" s="104">
        <f t="shared" si="23"/>
        <v>0</v>
      </c>
      <c r="BG104" s="126"/>
      <c r="BH104" s="143"/>
      <c r="BI104" s="126"/>
      <c r="BJ104" s="126"/>
      <c r="BK104" s="143"/>
      <c r="BL104" s="143"/>
      <c r="BM104" s="128"/>
      <c r="BN104" s="149"/>
    </row>
    <row r="105" spans="1:66" ht="15.5" x14ac:dyDescent="0.35">
      <c r="A105" s="157"/>
      <c r="B105" s="125"/>
      <c r="C105" s="159"/>
      <c r="D105" s="161"/>
      <c r="E105" s="126"/>
      <c r="F105" s="126"/>
      <c r="G105" s="171"/>
      <c r="H105" s="114"/>
      <c r="I105" s="126"/>
      <c r="J105" s="107"/>
      <c r="K105" s="125"/>
      <c r="L105" s="125"/>
      <c r="M105" s="125"/>
      <c r="N105" s="125"/>
      <c r="O105" s="125"/>
      <c r="P105" s="125"/>
      <c r="Q105" s="125"/>
      <c r="R105" s="125"/>
      <c r="S105" s="125"/>
      <c r="T105" s="125"/>
      <c r="U105" s="125"/>
      <c r="V105" s="125"/>
      <c r="W105" s="125"/>
      <c r="X105" s="125"/>
      <c r="Y105" s="125"/>
      <c r="Z105" s="125"/>
      <c r="AA105" s="125"/>
      <c r="AB105" s="125"/>
      <c r="AC105" s="125"/>
      <c r="AD105" s="126"/>
      <c r="AE105" s="125"/>
      <c r="AF105" s="126"/>
      <c r="AG105" s="126" t="str">
        <f>+IF(OR(AE105=1,AE105&lt;=5),"Moderado",IF(OR(AE105=6,AE105&lt;=11),"Mayor","Catastrófico"))</f>
        <v>Moderado</v>
      </c>
      <c r="AH105" s="127"/>
      <c r="AI105" s="128"/>
      <c r="AJ105" s="124"/>
      <c r="AK105" s="124"/>
      <c r="AL105" s="118"/>
      <c r="AM105" s="118"/>
      <c r="AN105" s="70" t="str">
        <f t="shared" si="12"/>
        <v/>
      </c>
      <c r="AO105" s="118"/>
      <c r="AP105" s="70" t="str">
        <f t="shared" si="13"/>
        <v/>
      </c>
      <c r="AQ105" s="118"/>
      <c r="AR105" s="70" t="str">
        <f t="shared" si="14"/>
        <v/>
      </c>
      <c r="AS105" s="118"/>
      <c r="AT105" s="70" t="str">
        <f t="shared" si="15"/>
        <v/>
      </c>
      <c r="AU105" s="118"/>
      <c r="AV105" s="70" t="str">
        <f t="shared" si="16"/>
        <v/>
      </c>
      <c r="AW105" s="118"/>
      <c r="AX105" s="70" t="str">
        <f t="shared" si="17"/>
        <v/>
      </c>
      <c r="AY105" s="118"/>
      <c r="AZ105" s="70" t="str">
        <f t="shared" si="18"/>
        <v/>
      </c>
      <c r="BA105" s="118" t="str">
        <f t="shared" si="19"/>
        <v/>
      </c>
      <c r="BB105" s="118" t="str">
        <f t="shared" si="20"/>
        <v/>
      </c>
      <c r="BC105" s="118"/>
      <c r="BD105" s="118" t="str">
        <f t="shared" si="22"/>
        <v>Débil</v>
      </c>
      <c r="BE105" s="118" t="str">
        <f t="shared" si="21"/>
        <v>Débil</v>
      </c>
      <c r="BF105" s="118">
        <f t="shared" si="23"/>
        <v>0</v>
      </c>
      <c r="BG105" s="126"/>
      <c r="BH105" s="143"/>
      <c r="BI105" s="126"/>
      <c r="BJ105" s="126"/>
      <c r="BK105" s="143"/>
      <c r="BL105" s="143"/>
      <c r="BM105" s="128"/>
      <c r="BN105" s="149"/>
    </row>
    <row r="106" spans="1:66" ht="67.5" customHeight="1" x14ac:dyDescent="0.35">
      <c r="A106" s="157" t="s">
        <v>82</v>
      </c>
      <c r="B106" s="125" t="s">
        <v>229</v>
      </c>
      <c r="C106" s="159" t="s">
        <v>353</v>
      </c>
      <c r="D106" s="161" t="str">
        <f>+'Riesgo Corrupción'!C20</f>
        <v>Modificación de condiciones establecidas en los pliegos sin justificación para el beneficio de un particular.</v>
      </c>
      <c r="E106" s="126" t="s">
        <v>128</v>
      </c>
      <c r="F106" s="126" t="s">
        <v>104</v>
      </c>
      <c r="G106" s="109" t="s">
        <v>251</v>
      </c>
      <c r="H106" s="112" t="s">
        <v>362</v>
      </c>
      <c r="I106" s="126" t="s">
        <v>105</v>
      </c>
      <c r="J106" s="66" t="s">
        <v>284</v>
      </c>
      <c r="K106" s="125" t="s">
        <v>172</v>
      </c>
      <c r="L106" s="125" t="s">
        <v>172</v>
      </c>
      <c r="M106" s="125" t="s">
        <v>172</v>
      </c>
      <c r="N106" s="125" t="s">
        <v>172</v>
      </c>
      <c r="O106" s="125" t="s">
        <v>172</v>
      </c>
      <c r="P106" s="125" t="s">
        <v>172</v>
      </c>
      <c r="Q106" s="125" t="s">
        <v>172</v>
      </c>
      <c r="R106" s="125" t="s">
        <v>176</v>
      </c>
      <c r="S106" s="125" t="s">
        <v>172</v>
      </c>
      <c r="T106" s="125" t="s">
        <v>172</v>
      </c>
      <c r="U106" s="125" t="s">
        <v>172</v>
      </c>
      <c r="V106" s="125" t="s">
        <v>172</v>
      </c>
      <c r="W106" s="125" t="s">
        <v>172</v>
      </c>
      <c r="X106" s="125" t="s">
        <v>172</v>
      </c>
      <c r="Y106" s="125" t="s">
        <v>172</v>
      </c>
      <c r="Z106" s="125" t="s">
        <v>176</v>
      </c>
      <c r="AA106" s="125" t="s">
        <v>172</v>
      </c>
      <c r="AB106" s="125" t="s">
        <v>172</v>
      </c>
      <c r="AC106" s="125" t="s">
        <v>176</v>
      </c>
      <c r="AD106" s="126">
        <f>COUNTIF(K106:AC111, "SI")</f>
        <v>16</v>
      </c>
      <c r="AE106" s="125" t="s">
        <v>62</v>
      </c>
      <c r="AF106" s="126">
        <f>+VLOOKUP(AE106,[6]Listados!$K$8:$L$12,2,0)</f>
        <v>4</v>
      </c>
      <c r="AG106" s="126" t="str">
        <f>+IF(OR(AD106=1,AD106&lt;=5),"Moderado",IF(OR(AD106=6,AD106&lt;=11),"Mayor","Catastrófico"))</f>
        <v>Catastrófico</v>
      </c>
      <c r="AH106" s="127" t="e">
        <f>+VLOOKUP(AG106,[6]Listados!K97:L101,2,0)</f>
        <v>#N/A</v>
      </c>
      <c r="AI106" s="128" t="str">
        <f>IF(AND(AE106&lt;&gt;"",AG106&lt;&gt;""),VLOOKUP(AE106&amp;AG106,Listados!$M$3:$N$27,2,FALSE),"")</f>
        <v>Extremo</v>
      </c>
      <c r="AJ106" s="64" t="str">
        <f>+'Descripción del Control '!B$17</f>
        <v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v>
      </c>
      <c r="AK106" s="64" t="s">
        <v>251</v>
      </c>
      <c r="AL106" s="69" t="s">
        <v>111</v>
      </c>
      <c r="AM106" s="69" t="s">
        <v>172</v>
      </c>
      <c r="AN106" s="70">
        <f>+IF(AM106="si",15,"")</f>
        <v>15</v>
      </c>
      <c r="AO106" s="69" t="s">
        <v>172</v>
      </c>
      <c r="AP106" s="70">
        <f>+IF(AO106="si",15,"")</f>
        <v>15</v>
      </c>
      <c r="AQ106" s="69" t="s">
        <v>172</v>
      </c>
      <c r="AR106" s="70">
        <f t="shared" si="14"/>
        <v>15</v>
      </c>
      <c r="AS106" s="69" t="s">
        <v>195</v>
      </c>
      <c r="AT106" s="70">
        <f t="shared" si="15"/>
        <v>15</v>
      </c>
      <c r="AU106" s="69" t="s">
        <v>172</v>
      </c>
      <c r="AV106" s="70">
        <f t="shared" si="16"/>
        <v>15</v>
      </c>
      <c r="AW106" s="69" t="s">
        <v>172</v>
      </c>
      <c r="AX106" s="70">
        <f t="shared" si="17"/>
        <v>15</v>
      </c>
      <c r="AY106" s="69" t="s">
        <v>173</v>
      </c>
      <c r="AZ106" s="70">
        <f t="shared" si="18"/>
        <v>10</v>
      </c>
      <c r="BA106" s="70">
        <f t="shared" si="19"/>
        <v>100</v>
      </c>
      <c r="BB106" s="70" t="str">
        <f t="shared" si="20"/>
        <v>Fuerte</v>
      </c>
      <c r="BC106" s="69" t="s">
        <v>174</v>
      </c>
      <c r="BD106" s="70" t="str">
        <f t="shared" si="22"/>
        <v>Fuerte</v>
      </c>
      <c r="BE106" s="70" t="str">
        <f t="shared" si="21"/>
        <v>Fuerte</v>
      </c>
      <c r="BF106" s="70">
        <f t="shared" si="23"/>
        <v>100</v>
      </c>
      <c r="BG106" s="126">
        <v>100</v>
      </c>
      <c r="BH106" s="143" t="str">
        <f>IF(BG106&lt;=50, "Débil", IF(BG106&lt;=99,"Moderado","Fuerte"))</f>
        <v>Fuerte</v>
      </c>
      <c r="BI106" s="126">
        <f>+IF(BH106="Fuerte",2,IF(BH106="Moderado",1,0))</f>
        <v>2</v>
      </c>
      <c r="BJ106" s="126">
        <f>+AF106-BI106</f>
        <v>2</v>
      </c>
      <c r="BK106" s="143" t="str">
        <f>+VLOOKUP(BJ106,Listados!$J$18:$K$24,2,TRUE)</f>
        <v>Improbable</v>
      </c>
      <c r="BL106" s="143" t="str">
        <f>IF(ISBLANK(AG106),"",AG106)</f>
        <v>Catastrófico</v>
      </c>
      <c r="BM106" s="128" t="str">
        <f>IF(AND(BK106&lt;&gt;"",BL106&lt;&gt;""),VLOOKUP(BK106&amp;BL106,Listados!$M$3:$N$27,2,FALSE),"")</f>
        <v>Extremo</v>
      </c>
      <c r="BN106" s="149" t="str">
        <f>+VLOOKUP(BM106,Listados!$P$3:$Q$6,2,FALSE)</f>
        <v>Evitar el riesgo</v>
      </c>
    </row>
    <row r="107" spans="1:66" ht="54" customHeight="1" x14ac:dyDescent="0.35">
      <c r="A107" s="157"/>
      <c r="B107" s="125"/>
      <c r="C107" s="159"/>
      <c r="D107" s="161"/>
      <c r="E107" s="126"/>
      <c r="F107" s="126"/>
      <c r="G107" s="110"/>
      <c r="H107" s="113"/>
      <c r="I107" s="126"/>
      <c r="J107" s="66" t="s">
        <v>285</v>
      </c>
      <c r="K107" s="125"/>
      <c r="L107" s="125"/>
      <c r="M107" s="125"/>
      <c r="N107" s="125"/>
      <c r="O107" s="125"/>
      <c r="P107" s="125"/>
      <c r="Q107" s="125"/>
      <c r="R107" s="125"/>
      <c r="S107" s="125"/>
      <c r="T107" s="125"/>
      <c r="U107" s="125"/>
      <c r="V107" s="125"/>
      <c r="W107" s="125"/>
      <c r="X107" s="125"/>
      <c r="Y107" s="125"/>
      <c r="Z107" s="125"/>
      <c r="AA107" s="125"/>
      <c r="AB107" s="125"/>
      <c r="AC107" s="125"/>
      <c r="AD107" s="126"/>
      <c r="AE107" s="125"/>
      <c r="AF107" s="126"/>
      <c r="AG107" s="126" t="str">
        <f>+IF(OR(AE107=1,AE107&lt;=5),"Moderado",IF(OR(AE107=6,AE107&lt;=11),"Mayor","Catastrófico"))</f>
        <v>Moderado</v>
      </c>
      <c r="AH107" s="127"/>
      <c r="AI107" s="128"/>
      <c r="AJ107" s="119" t="str">
        <f>+'Descripción del Control '!C$17</f>
        <v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v>
      </c>
      <c r="AK107" s="119" t="s">
        <v>251</v>
      </c>
      <c r="AL107" s="103" t="s">
        <v>111</v>
      </c>
      <c r="AM107" s="103" t="s">
        <v>172</v>
      </c>
      <c r="AN107" s="70">
        <f>+IF(AM107="si",15,"")</f>
        <v>15</v>
      </c>
      <c r="AO107" s="103" t="s">
        <v>172</v>
      </c>
      <c r="AP107" s="70">
        <f>+IF(AO107="si",15,"")</f>
        <v>15</v>
      </c>
      <c r="AQ107" s="103" t="s">
        <v>172</v>
      </c>
      <c r="AR107" s="70">
        <f t="shared" si="14"/>
        <v>15</v>
      </c>
      <c r="AS107" s="103" t="s">
        <v>195</v>
      </c>
      <c r="AT107" s="70">
        <f t="shared" si="15"/>
        <v>15</v>
      </c>
      <c r="AU107" s="103" t="s">
        <v>172</v>
      </c>
      <c r="AV107" s="70">
        <f t="shared" si="16"/>
        <v>15</v>
      </c>
      <c r="AW107" s="103" t="s">
        <v>172</v>
      </c>
      <c r="AX107" s="70">
        <f t="shared" si="17"/>
        <v>15</v>
      </c>
      <c r="AY107" s="103" t="s">
        <v>173</v>
      </c>
      <c r="AZ107" s="70">
        <f t="shared" si="18"/>
        <v>10</v>
      </c>
      <c r="BA107" s="103">
        <f t="shared" si="19"/>
        <v>100</v>
      </c>
      <c r="BB107" s="103" t="str">
        <f t="shared" si="20"/>
        <v>Fuerte</v>
      </c>
      <c r="BC107" s="103" t="s">
        <v>174</v>
      </c>
      <c r="BD107" s="103" t="str">
        <f t="shared" si="22"/>
        <v>Fuerte</v>
      </c>
      <c r="BE107" s="103" t="str">
        <f t="shared" si="21"/>
        <v>Fuerte</v>
      </c>
      <c r="BF107" s="103">
        <f t="shared" si="23"/>
        <v>100</v>
      </c>
      <c r="BG107" s="126"/>
      <c r="BH107" s="143"/>
      <c r="BI107" s="126"/>
      <c r="BJ107" s="126"/>
      <c r="BK107" s="143"/>
      <c r="BL107" s="143"/>
      <c r="BM107" s="128"/>
      <c r="BN107" s="149"/>
    </row>
    <row r="108" spans="1:66" ht="59.25" customHeight="1" x14ac:dyDescent="0.35">
      <c r="A108" s="157"/>
      <c r="B108" s="125"/>
      <c r="C108" s="159"/>
      <c r="D108" s="161"/>
      <c r="E108" s="126"/>
      <c r="F108" s="126"/>
      <c r="G108" s="110"/>
      <c r="H108" s="113"/>
      <c r="I108" s="126"/>
      <c r="J108" s="66" t="s">
        <v>286</v>
      </c>
      <c r="K108" s="125"/>
      <c r="L108" s="125"/>
      <c r="M108" s="125"/>
      <c r="N108" s="125"/>
      <c r="O108" s="125"/>
      <c r="P108" s="125"/>
      <c r="Q108" s="125"/>
      <c r="R108" s="125"/>
      <c r="S108" s="125"/>
      <c r="T108" s="125"/>
      <c r="U108" s="125"/>
      <c r="V108" s="125"/>
      <c r="W108" s="125"/>
      <c r="X108" s="125"/>
      <c r="Y108" s="125"/>
      <c r="Z108" s="125"/>
      <c r="AA108" s="125"/>
      <c r="AB108" s="125"/>
      <c r="AC108" s="125"/>
      <c r="AD108" s="126"/>
      <c r="AE108" s="125"/>
      <c r="AF108" s="126"/>
      <c r="AG108" s="126" t="str">
        <f>+IF(OR(AE108=1,AE108&lt;=5),"Moderado",IF(OR(AE108=6,AE108&lt;=11),"Mayor","Catastrófico"))</f>
        <v>Moderado</v>
      </c>
      <c r="AH108" s="127"/>
      <c r="AI108" s="128"/>
      <c r="AJ108" s="120"/>
      <c r="AK108" s="120"/>
      <c r="AL108" s="104"/>
      <c r="AM108" s="104"/>
      <c r="AN108" s="70" t="str">
        <f t="shared" si="12"/>
        <v/>
      </c>
      <c r="AO108" s="104"/>
      <c r="AP108" s="70" t="str">
        <f t="shared" si="13"/>
        <v/>
      </c>
      <c r="AQ108" s="104"/>
      <c r="AR108" s="70" t="str">
        <f t="shared" si="14"/>
        <v/>
      </c>
      <c r="AS108" s="104"/>
      <c r="AT108" s="70" t="str">
        <f t="shared" si="15"/>
        <v/>
      </c>
      <c r="AU108" s="104"/>
      <c r="AV108" s="70" t="str">
        <f t="shared" si="16"/>
        <v/>
      </c>
      <c r="AW108" s="104"/>
      <c r="AX108" s="70" t="str">
        <f t="shared" si="17"/>
        <v/>
      </c>
      <c r="AY108" s="104"/>
      <c r="AZ108" s="70" t="str">
        <f t="shared" si="18"/>
        <v/>
      </c>
      <c r="BA108" s="104" t="str">
        <f t="shared" si="19"/>
        <v/>
      </c>
      <c r="BB108" s="104" t="str">
        <f t="shared" si="20"/>
        <v/>
      </c>
      <c r="BC108" s="104"/>
      <c r="BD108" s="104" t="str">
        <f t="shared" si="22"/>
        <v>Débil</v>
      </c>
      <c r="BE108" s="104" t="str">
        <f t="shared" si="21"/>
        <v>Débil</v>
      </c>
      <c r="BF108" s="104">
        <f t="shared" si="23"/>
        <v>0</v>
      </c>
      <c r="BG108" s="126"/>
      <c r="BH108" s="143"/>
      <c r="BI108" s="126"/>
      <c r="BJ108" s="126"/>
      <c r="BK108" s="143"/>
      <c r="BL108" s="143"/>
      <c r="BM108" s="128"/>
      <c r="BN108" s="149"/>
    </row>
    <row r="109" spans="1:66" ht="39.75" customHeight="1" x14ac:dyDescent="0.35">
      <c r="A109" s="157"/>
      <c r="B109" s="125"/>
      <c r="C109" s="159"/>
      <c r="D109" s="161"/>
      <c r="E109" s="126"/>
      <c r="F109" s="126"/>
      <c r="G109" s="110"/>
      <c r="H109" s="113"/>
      <c r="I109" s="126"/>
      <c r="J109" s="106" t="s">
        <v>287</v>
      </c>
      <c r="K109" s="125"/>
      <c r="L109" s="125"/>
      <c r="M109" s="125"/>
      <c r="N109" s="125"/>
      <c r="O109" s="125"/>
      <c r="P109" s="125"/>
      <c r="Q109" s="125"/>
      <c r="R109" s="125"/>
      <c r="S109" s="125"/>
      <c r="T109" s="125"/>
      <c r="U109" s="125"/>
      <c r="V109" s="125"/>
      <c r="W109" s="125"/>
      <c r="X109" s="125"/>
      <c r="Y109" s="125"/>
      <c r="Z109" s="125"/>
      <c r="AA109" s="125"/>
      <c r="AB109" s="125"/>
      <c r="AC109" s="125"/>
      <c r="AD109" s="126"/>
      <c r="AE109" s="125"/>
      <c r="AF109" s="126"/>
      <c r="AG109" s="126" t="str">
        <f>+IF(OR(AE109=1,AE109&lt;=5),"Moderado",IF(OR(AE109=6,AE109&lt;=11),"Mayor","Catastrófico"))</f>
        <v>Moderado</v>
      </c>
      <c r="AH109" s="127"/>
      <c r="AI109" s="128"/>
      <c r="AJ109" s="120"/>
      <c r="AK109" s="120"/>
      <c r="AL109" s="104"/>
      <c r="AM109" s="104"/>
      <c r="AN109" s="70" t="str">
        <f t="shared" si="12"/>
        <v/>
      </c>
      <c r="AO109" s="104"/>
      <c r="AP109" s="70" t="str">
        <f t="shared" si="13"/>
        <v/>
      </c>
      <c r="AQ109" s="104"/>
      <c r="AR109" s="70" t="str">
        <f t="shared" si="14"/>
        <v/>
      </c>
      <c r="AS109" s="104"/>
      <c r="AT109" s="70" t="str">
        <f t="shared" si="15"/>
        <v/>
      </c>
      <c r="AU109" s="104"/>
      <c r="AV109" s="70" t="str">
        <f t="shared" si="16"/>
        <v/>
      </c>
      <c r="AW109" s="104"/>
      <c r="AX109" s="70" t="str">
        <f t="shared" si="17"/>
        <v/>
      </c>
      <c r="AY109" s="104"/>
      <c r="AZ109" s="70" t="str">
        <f t="shared" si="18"/>
        <v/>
      </c>
      <c r="BA109" s="104" t="str">
        <f t="shared" si="19"/>
        <v/>
      </c>
      <c r="BB109" s="104" t="str">
        <f t="shared" si="20"/>
        <v/>
      </c>
      <c r="BC109" s="104"/>
      <c r="BD109" s="104" t="str">
        <f t="shared" si="22"/>
        <v>Débil</v>
      </c>
      <c r="BE109" s="104" t="str">
        <f t="shared" si="21"/>
        <v>Débil</v>
      </c>
      <c r="BF109" s="104">
        <f t="shared" si="23"/>
        <v>0</v>
      </c>
      <c r="BG109" s="126"/>
      <c r="BH109" s="143"/>
      <c r="BI109" s="126"/>
      <c r="BJ109" s="126"/>
      <c r="BK109" s="143"/>
      <c r="BL109" s="143"/>
      <c r="BM109" s="128"/>
      <c r="BN109" s="149"/>
    </row>
    <row r="110" spans="1:66" ht="15.5" hidden="1" x14ac:dyDescent="0.35">
      <c r="A110" s="157"/>
      <c r="B110" s="125"/>
      <c r="C110" s="159"/>
      <c r="D110" s="161"/>
      <c r="E110" s="126"/>
      <c r="F110" s="126"/>
      <c r="G110" s="110"/>
      <c r="H110" s="113"/>
      <c r="I110" s="126"/>
      <c r="J110" s="108"/>
      <c r="K110" s="125"/>
      <c r="L110" s="125"/>
      <c r="M110" s="125"/>
      <c r="N110" s="125"/>
      <c r="O110" s="125"/>
      <c r="P110" s="125"/>
      <c r="Q110" s="125"/>
      <c r="R110" s="125"/>
      <c r="S110" s="125"/>
      <c r="T110" s="125"/>
      <c r="U110" s="125"/>
      <c r="V110" s="125"/>
      <c r="W110" s="125"/>
      <c r="X110" s="125"/>
      <c r="Y110" s="125"/>
      <c r="Z110" s="125"/>
      <c r="AA110" s="125"/>
      <c r="AB110" s="125"/>
      <c r="AC110" s="125"/>
      <c r="AD110" s="126"/>
      <c r="AE110" s="125"/>
      <c r="AF110" s="126"/>
      <c r="AG110" s="126" t="str">
        <f>+IF(OR(AE110=1,AE110&lt;=5),"Moderado",IF(OR(AE110=6,AE110&lt;=11),"Mayor","Catastrófico"))</f>
        <v>Moderado</v>
      </c>
      <c r="AH110" s="127"/>
      <c r="AI110" s="128"/>
      <c r="AJ110" s="120"/>
      <c r="AK110" s="120"/>
      <c r="AL110" s="104"/>
      <c r="AM110" s="104"/>
      <c r="AN110" s="70" t="str">
        <f t="shared" si="12"/>
        <v/>
      </c>
      <c r="AO110" s="104"/>
      <c r="AP110" s="70" t="str">
        <f t="shared" si="13"/>
        <v/>
      </c>
      <c r="AQ110" s="104"/>
      <c r="AR110" s="70" t="str">
        <f t="shared" si="14"/>
        <v/>
      </c>
      <c r="AS110" s="104"/>
      <c r="AT110" s="70" t="str">
        <f t="shared" si="15"/>
        <v/>
      </c>
      <c r="AU110" s="104"/>
      <c r="AV110" s="70" t="str">
        <f t="shared" si="16"/>
        <v/>
      </c>
      <c r="AW110" s="104"/>
      <c r="AX110" s="70" t="str">
        <f t="shared" si="17"/>
        <v/>
      </c>
      <c r="AY110" s="104"/>
      <c r="AZ110" s="70" t="str">
        <f t="shared" si="18"/>
        <v/>
      </c>
      <c r="BA110" s="104" t="str">
        <f t="shared" si="19"/>
        <v/>
      </c>
      <c r="BB110" s="104" t="str">
        <f t="shared" si="20"/>
        <v/>
      </c>
      <c r="BC110" s="104"/>
      <c r="BD110" s="104" t="str">
        <f t="shared" si="22"/>
        <v>Débil</v>
      </c>
      <c r="BE110" s="104" t="str">
        <f t="shared" si="21"/>
        <v>Débil</v>
      </c>
      <c r="BF110" s="104">
        <f t="shared" si="23"/>
        <v>0</v>
      </c>
      <c r="BG110" s="126"/>
      <c r="BH110" s="143"/>
      <c r="BI110" s="126"/>
      <c r="BJ110" s="126"/>
      <c r="BK110" s="143"/>
      <c r="BL110" s="143"/>
      <c r="BM110" s="128"/>
      <c r="BN110" s="149"/>
    </row>
    <row r="111" spans="1:66" ht="17.25" customHeight="1" x14ac:dyDescent="0.35">
      <c r="A111" s="157"/>
      <c r="B111" s="125"/>
      <c r="C111" s="159"/>
      <c r="D111" s="161"/>
      <c r="E111" s="126"/>
      <c r="F111" s="126"/>
      <c r="G111" s="111"/>
      <c r="H111" s="114"/>
      <c r="I111" s="126"/>
      <c r="J111" s="107"/>
      <c r="K111" s="125"/>
      <c r="L111" s="125"/>
      <c r="M111" s="125"/>
      <c r="N111" s="125"/>
      <c r="O111" s="125"/>
      <c r="P111" s="125"/>
      <c r="Q111" s="125"/>
      <c r="R111" s="125"/>
      <c r="S111" s="125"/>
      <c r="T111" s="125"/>
      <c r="U111" s="125"/>
      <c r="V111" s="125"/>
      <c r="W111" s="125"/>
      <c r="X111" s="125"/>
      <c r="Y111" s="125"/>
      <c r="Z111" s="125"/>
      <c r="AA111" s="125"/>
      <c r="AB111" s="125"/>
      <c r="AC111" s="125"/>
      <c r="AD111" s="126"/>
      <c r="AE111" s="125"/>
      <c r="AF111" s="126"/>
      <c r="AG111" s="126" t="str">
        <f>+IF(OR(AE111=1,AE111&lt;=5),"Moderado",IF(OR(AE111=6,AE111&lt;=11),"Mayor","Catastrófico"))</f>
        <v>Moderado</v>
      </c>
      <c r="AH111" s="127"/>
      <c r="AI111" s="128"/>
      <c r="AJ111" s="124"/>
      <c r="AK111" s="124"/>
      <c r="AL111" s="118"/>
      <c r="AM111" s="118"/>
      <c r="AN111" s="70" t="str">
        <f t="shared" si="12"/>
        <v/>
      </c>
      <c r="AO111" s="118"/>
      <c r="AP111" s="70" t="str">
        <f t="shared" si="13"/>
        <v/>
      </c>
      <c r="AQ111" s="118"/>
      <c r="AR111" s="70" t="str">
        <f t="shared" si="14"/>
        <v/>
      </c>
      <c r="AS111" s="118"/>
      <c r="AT111" s="70" t="str">
        <f t="shared" si="15"/>
        <v/>
      </c>
      <c r="AU111" s="118"/>
      <c r="AV111" s="70" t="str">
        <f t="shared" si="16"/>
        <v/>
      </c>
      <c r="AW111" s="118"/>
      <c r="AX111" s="70" t="str">
        <f t="shared" si="17"/>
        <v/>
      </c>
      <c r="AY111" s="118"/>
      <c r="AZ111" s="70" t="str">
        <f t="shared" si="18"/>
        <v/>
      </c>
      <c r="BA111" s="118" t="str">
        <f t="shared" si="19"/>
        <v/>
      </c>
      <c r="BB111" s="118" t="str">
        <f t="shared" si="20"/>
        <v/>
      </c>
      <c r="BC111" s="118"/>
      <c r="BD111" s="118" t="str">
        <f t="shared" si="22"/>
        <v>Débil</v>
      </c>
      <c r="BE111" s="118" t="str">
        <f t="shared" si="21"/>
        <v>Débil</v>
      </c>
      <c r="BF111" s="118">
        <f t="shared" si="23"/>
        <v>0</v>
      </c>
      <c r="BG111" s="126"/>
      <c r="BH111" s="143"/>
      <c r="BI111" s="126"/>
      <c r="BJ111" s="126"/>
      <c r="BK111" s="143"/>
      <c r="BL111" s="143"/>
      <c r="BM111" s="128"/>
      <c r="BN111" s="149"/>
    </row>
    <row r="112" spans="1:66" ht="96.75" customHeight="1" x14ac:dyDescent="0.35">
      <c r="A112" s="157" t="s">
        <v>83</v>
      </c>
      <c r="B112" s="125" t="s">
        <v>229</v>
      </c>
      <c r="C112" s="159" t="s">
        <v>353</v>
      </c>
      <c r="D112" s="161" t="str">
        <f>+'Riesgo Corrupción'!C21</f>
        <v>Sobrecosto en las actividades de los proyectos de inversión para el beneficio de un particular.</v>
      </c>
      <c r="E112" s="126" t="s">
        <v>128</v>
      </c>
      <c r="F112" s="126" t="s">
        <v>104</v>
      </c>
      <c r="G112" s="65" t="s">
        <v>249</v>
      </c>
      <c r="H112" s="71" t="s">
        <v>362</v>
      </c>
      <c r="I112" s="126" t="s">
        <v>118</v>
      </c>
      <c r="J112" s="106" t="s">
        <v>288</v>
      </c>
      <c r="K112" s="125" t="s">
        <v>176</v>
      </c>
      <c r="L112" s="125" t="s">
        <v>172</v>
      </c>
      <c r="M112" s="125" t="s">
        <v>172</v>
      </c>
      <c r="N112" s="125" t="s">
        <v>172</v>
      </c>
      <c r="O112" s="125" t="s">
        <v>172</v>
      </c>
      <c r="P112" s="125" t="s">
        <v>172</v>
      </c>
      <c r="Q112" s="125" t="s">
        <v>172</v>
      </c>
      <c r="R112" s="125" t="s">
        <v>172</v>
      </c>
      <c r="S112" s="125" t="s">
        <v>172</v>
      </c>
      <c r="T112" s="125" t="s">
        <v>172</v>
      </c>
      <c r="U112" s="125" t="s">
        <v>172</v>
      </c>
      <c r="V112" s="125" t="s">
        <v>172</v>
      </c>
      <c r="W112" s="125" t="s">
        <v>172</v>
      </c>
      <c r="X112" s="125" t="s">
        <v>172</v>
      </c>
      <c r="Y112" s="125" t="s">
        <v>172</v>
      </c>
      <c r="Z112" s="125" t="s">
        <v>176</v>
      </c>
      <c r="AA112" s="125" t="s">
        <v>172</v>
      </c>
      <c r="AB112" s="125" t="s">
        <v>172</v>
      </c>
      <c r="AC112" s="125" t="s">
        <v>176</v>
      </c>
      <c r="AD112" s="126">
        <f>COUNTIF(K112:AC117, "SI")</f>
        <v>16</v>
      </c>
      <c r="AE112" s="125" t="s">
        <v>134</v>
      </c>
      <c r="AF112" s="126">
        <f>+VLOOKUP(AE112,[6]Listados!$K$8:$L$12,2,0)</f>
        <v>3</v>
      </c>
      <c r="AG112" s="126" t="str">
        <f>+IF(OR(AD112=1,AD112&lt;=5),"Moderado",IF(OR(AD112=6,AD112&lt;=11),"Mayor","Catastrófico"))</f>
        <v>Catastrófico</v>
      </c>
      <c r="AH112" s="127" t="e">
        <f>+VLOOKUP(AG112,[6]Listados!K103:L107,2,0)</f>
        <v>#N/A</v>
      </c>
      <c r="AI112" s="128" t="str">
        <f>IF(AND(AE112&lt;&gt;"",AG112&lt;&gt;""),VLOOKUP(AE112&amp;AG112,Listados!$M$3:$N$27,2,FALSE),"")</f>
        <v>Extremo</v>
      </c>
      <c r="AJ112" s="119" t="str">
        <f>+'Descripción del Control '!B$18</f>
        <v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v>
      </c>
      <c r="AK112" s="119" t="s">
        <v>249</v>
      </c>
      <c r="AL112" s="103" t="s">
        <v>111</v>
      </c>
      <c r="AM112" s="103" t="s">
        <v>172</v>
      </c>
      <c r="AN112" s="70">
        <f>+IF(AM112="si",15,"")</f>
        <v>15</v>
      </c>
      <c r="AO112" s="103" t="s">
        <v>172</v>
      </c>
      <c r="AP112" s="70">
        <f>+IF(AO112="si",15,"")</f>
        <v>15</v>
      </c>
      <c r="AQ112" s="103" t="s">
        <v>172</v>
      </c>
      <c r="AR112" s="70">
        <f t="shared" si="14"/>
        <v>15</v>
      </c>
      <c r="AS112" s="103" t="s">
        <v>195</v>
      </c>
      <c r="AT112" s="70">
        <f t="shared" si="15"/>
        <v>15</v>
      </c>
      <c r="AU112" s="103" t="s">
        <v>172</v>
      </c>
      <c r="AV112" s="70">
        <f>+IF(AU112="si",15,"")</f>
        <v>15</v>
      </c>
      <c r="AW112" s="103" t="s">
        <v>172</v>
      </c>
      <c r="AX112" s="70">
        <f t="shared" si="17"/>
        <v>15</v>
      </c>
      <c r="AY112" s="103" t="s">
        <v>173</v>
      </c>
      <c r="AZ112" s="70">
        <f t="shared" si="18"/>
        <v>10</v>
      </c>
      <c r="BA112" s="103">
        <f t="shared" si="19"/>
        <v>100</v>
      </c>
      <c r="BB112" s="103" t="str">
        <f t="shared" si="20"/>
        <v>Fuerte</v>
      </c>
      <c r="BC112" s="103" t="s">
        <v>174</v>
      </c>
      <c r="BD112" s="103" t="str">
        <f t="shared" si="22"/>
        <v>Fuerte</v>
      </c>
      <c r="BE112" s="103" t="str">
        <f t="shared" si="21"/>
        <v>Fuerte</v>
      </c>
      <c r="BF112" s="103">
        <f t="shared" si="23"/>
        <v>100</v>
      </c>
      <c r="BG112" s="126">
        <v>100</v>
      </c>
      <c r="BH112" s="143" t="str">
        <f>IF(BG112&lt;=50, "Débil", IF(BG112&lt;=99,"Moderado","Fuerte"))</f>
        <v>Fuerte</v>
      </c>
      <c r="BI112" s="126">
        <f>+IF(BH112="Fuerte",2,IF(BH112="Moderado",1,0))</f>
        <v>2</v>
      </c>
      <c r="BJ112" s="126">
        <f>+AF112-BI112</f>
        <v>1</v>
      </c>
      <c r="BK112" s="143" t="str">
        <f>+VLOOKUP(BJ112,Listados!$J$18:$K$24,2,TRUE)</f>
        <v>Rara Vez</v>
      </c>
      <c r="BL112" s="143" t="str">
        <f>IF(ISBLANK(AG112),"",AG112)</f>
        <v>Catastrófico</v>
      </c>
      <c r="BM112" s="128" t="str">
        <f>IF(AND(BK112&lt;&gt;"",BL112&lt;&gt;""),VLOOKUP(BK112&amp;BL112,Listados!$M$3:$N$27,2,FALSE),"")</f>
        <v>Extremo</v>
      </c>
      <c r="BN112" s="149" t="str">
        <f>+VLOOKUP(BM112,Listados!$P$3:$Q$6,2,FALSE)</f>
        <v>Evitar el riesgo</v>
      </c>
    </row>
    <row r="113" spans="1:66" ht="31.5" customHeight="1" x14ac:dyDescent="0.35">
      <c r="A113" s="157"/>
      <c r="B113" s="125"/>
      <c r="C113" s="159"/>
      <c r="D113" s="161"/>
      <c r="E113" s="126"/>
      <c r="F113" s="126"/>
      <c r="G113" s="109" t="s">
        <v>250</v>
      </c>
      <c r="H113" s="112" t="s">
        <v>362</v>
      </c>
      <c r="I113" s="126"/>
      <c r="J113" s="108"/>
      <c r="K113" s="125"/>
      <c r="L113" s="125"/>
      <c r="M113" s="125"/>
      <c r="N113" s="125"/>
      <c r="O113" s="125"/>
      <c r="P113" s="125"/>
      <c r="Q113" s="125"/>
      <c r="R113" s="125"/>
      <c r="S113" s="125"/>
      <c r="T113" s="125"/>
      <c r="U113" s="125"/>
      <c r="V113" s="125"/>
      <c r="W113" s="125"/>
      <c r="X113" s="125"/>
      <c r="Y113" s="125"/>
      <c r="Z113" s="125"/>
      <c r="AA113" s="125"/>
      <c r="AB113" s="125"/>
      <c r="AC113" s="125"/>
      <c r="AD113" s="126"/>
      <c r="AE113" s="125"/>
      <c r="AF113" s="126"/>
      <c r="AG113" s="126" t="str">
        <f>+IF(OR(AE113=1,AE113&lt;=5),"Moderado",IF(OR(AE113=6,AE113&lt;=11),"Mayor","Catastrófico"))</f>
        <v>Moderado</v>
      </c>
      <c r="AH113" s="127"/>
      <c r="AI113" s="128"/>
      <c r="AJ113" s="120"/>
      <c r="AK113" s="120"/>
      <c r="AL113" s="104"/>
      <c r="AM113" s="104"/>
      <c r="AN113" s="70" t="str">
        <f t="shared" si="12"/>
        <v/>
      </c>
      <c r="AO113" s="104"/>
      <c r="AP113" s="70" t="str">
        <f t="shared" si="13"/>
        <v/>
      </c>
      <c r="AQ113" s="104"/>
      <c r="AR113" s="70" t="str">
        <f t="shared" si="14"/>
        <v/>
      </c>
      <c r="AS113" s="104"/>
      <c r="AT113" s="70" t="str">
        <f t="shared" si="15"/>
        <v/>
      </c>
      <c r="AU113" s="104"/>
      <c r="AV113" s="70" t="str">
        <f t="shared" si="16"/>
        <v/>
      </c>
      <c r="AW113" s="104"/>
      <c r="AX113" s="70" t="str">
        <f t="shared" si="17"/>
        <v/>
      </c>
      <c r="AY113" s="104"/>
      <c r="AZ113" s="70" t="str">
        <f t="shared" si="18"/>
        <v/>
      </c>
      <c r="BA113" s="104" t="str">
        <f t="shared" si="19"/>
        <v/>
      </c>
      <c r="BB113" s="104" t="str">
        <f t="shared" si="20"/>
        <v/>
      </c>
      <c r="BC113" s="104"/>
      <c r="BD113" s="104" t="str">
        <f t="shared" si="22"/>
        <v>Débil</v>
      </c>
      <c r="BE113" s="104" t="str">
        <f t="shared" si="21"/>
        <v>Débil</v>
      </c>
      <c r="BF113" s="104">
        <f t="shared" si="23"/>
        <v>0</v>
      </c>
      <c r="BG113" s="126"/>
      <c r="BH113" s="143"/>
      <c r="BI113" s="126"/>
      <c r="BJ113" s="126"/>
      <c r="BK113" s="143"/>
      <c r="BL113" s="143"/>
      <c r="BM113" s="128"/>
      <c r="BN113" s="149"/>
    </row>
    <row r="114" spans="1:66" ht="15.5" x14ac:dyDescent="0.35">
      <c r="A114" s="157"/>
      <c r="B114" s="125"/>
      <c r="C114" s="159"/>
      <c r="D114" s="161"/>
      <c r="E114" s="126"/>
      <c r="F114" s="126"/>
      <c r="G114" s="110"/>
      <c r="H114" s="113"/>
      <c r="I114" s="126"/>
      <c r="J114" s="108"/>
      <c r="K114" s="125"/>
      <c r="L114" s="125"/>
      <c r="M114" s="125"/>
      <c r="N114" s="125"/>
      <c r="O114" s="125"/>
      <c r="P114" s="125"/>
      <c r="Q114" s="125"/>
      <c r="R114" s="125"/>
      <c r="S114" s="125"/>
      <c r="T114" s="125"/>
      <c r="U114" s="125"/>
      <c r="V114" s="125"/>
      <c r="W114" s="125"/>
      <c r="X114" s="125"/>
      <c r="Y114" s="125"/>
      <c r="Z114" s="125"/>
      <c r="AA114" s="125"/>
      <c r="AB114" s="125"/>
      <c r="AC114" s="125"/>
      <c r="AD114" s="126"/>
      <c r="AE114" s="125"/>
      <c r="AF114" s="126"/>
      <c r="AG114" s="126" t="str">
        <f>+IF(OR(AE114=1,AE114&lt;=5),"Moderado",IF(OR(AE114=6,AE114&lt;=11),"Mayor","Catastrófico"))</f>
        <v>Moderado</v>
      </c>
      <c r="AH114" s="127"/>
      <c r="AI114" s="128"/>
      <c r="AJ114" s="120"/>
      <c r="AK114" s="120"/>
      <c r="AL114" s="104"/>
      <c r="AM114" s="104"/>
      <c r="AN114" s="70" t="str">
        <f t="shared" si="12"/>
        <v/>
      </c>
      <c r="AO114" s="104"/>
      <c r="AP114" s="70" t="str">
        <f t="shared" si="13"/>
        <v/>
      </c>
      <c r="AQ114" s="104"/>
      <c r="AR114" s="70" t="str">
        <f t="shared" si="14"/>
        <v/>
      </c>
      <c r="AS114" s="104"/>
      <c r="AT114" s="70" t="str">
        <f t="shared" si="15"/>
        <v/>
      </c>
      <c r="AU114" s="104"/>
      <c r="AV114" s="70" t="str">
        <f t="shared" si="16"/>
        <v/>
      </c>
      <c r="AW114" s="104"/>
      <c r="AX114" s="70" t="str">
        <f t="shared" si="17"/>
        <v/>
      </c>
      <c r="AY114" s="104"/>
      <c r="AZ114" s="70" t="str">
        <f t="shared" si="18"/>
        <v/>
      </c>
      <c r="BA114" s="104" t="str">
        <f t="shared" si="19"/>
        <v/>
      </c>
      <c r="BB114" s="104" t="str">
        <f t="shared" si="20"/>
        <v/>
      </c>
      <c r="BC114" s="104"/>
      <c r="BD114" s="104" t="str">
        <f t="shared" si="22"/>
        <v>Débil</v>
      </c>
      <c r="BE114" s="104" t="str">
        <f t="shared" si="21"/>
        <v>Débil</v>
      </c>
      <c r="BF114" s="104">
        <f t="shared" si="23"/>
        <v>0</v>
      </c>
      <c r="BG114" s="126"/>
      <c r="BH114" s="143"/>
      <c r="BI114" s="126"/>
      <c r="BJ114" s="126"/>
      <c r="BK114" s="143"/>
      <c r="BL114" s="143"/>
      <c r="BM114" s="128"/>
      <c r="BN114" s="149"/>
    </row>
    <row r="115" spans="1:66" ht="15.5" x14ac:dyDescent="0.35">
      <c r="A115" s="157"/>
      <c r="B115" s="125"/>
      <c r="C115" s="159"/>
      <c r="D115" s="161"/>
      <c r="E115" s="126"/>
      <c r="F115" s="126"/>
      <c r="G115" s="110"/>
      <c r="H115" s="113"/>
      <c r="I115" s="126"/>
      <c r="J115" s="108"/>
      <c r="K115" s="125"/>
      <c r="L115" s="125"/>
      <c r="M115" s="125"/>
      <c r="N115" s="125"/>
      <c r="O115" s="125"/>
      <c r="P115" s="125"/>
      <c r="Q115" s="125"/>
      <c r="R115" s="125"/>
      <c r="S115" s="125"/>
      <c r="T115" s="125"/>
      <c r="U115" s="125"/>
      <c r="V115" s="125"/>
      <c r="W115" s="125"/>
      <c r="X115" s="125"/>
      <c r="Y115" s="125"/>
      <c r="Z115" s="125"/>
      <c r="AA115" s="125"/>
      <c r="AB115" s="125"/>
      <c r="AC115" s="125"/>
      <c r="AD115" s="126"/>
      <c r="AE115" s="125"/>
      <c r="AF115" s="126"/>
      <c r="AG115" s="126" t="str">
        <f>+IF(OR(AE115=1,AE115&lt;=5),"Moderado",IF(OR(AE115=6,AE115&lt;=11),"Mayor","Catastrófico"))</f>
        <v>Moderado</v>
      </c>
      <c r="AH115" s="127"/>
      <c r="AI115" s="128"/>
      <c r="AJ115" s="120"/>
      <c r="AK115" s="120"/>
      <c r="AL115" s="104"/>
      <c r="AM115" s="104"/>
      <c r="AN115" s="70" t="str">
        <f t="shared" si="12"/>
        <v/>
      </c>
      <c r="AO115" s="104"/>
      <c r="AP115" s="70" t="str">
        <f t="shared" si="13"/>
        <v/>
      </c>
      <c r="AQ115" s="104"/>
      <c r="AR115" s="70" t="str">
        <f t="shared" si="14"/>
        <v/>
      </c>
      <c r="AS115" s="104"/>
      <c r="AT115" s="70" t="str">
        <f t="shared" si="15"/>
        <v/>
      </c>
      <c r="AU115" s="104"/>
      <c r="AV115" s="70" t="str">
        <f t="shared" si="16"/>
        <v/>
      </c>
      <c r="AW115" s="104"/>
      <c r="AX115" s="70" t="str">
        <f t="shared" si="17"/>
        <v/>
      </c>
      <c r="AY115" s="104"/>
      <c r="AZ115" s="70" t="str">
        <f t="shared" si="18"/>
        <v/>
      </c>
      <c r="BA115" s="104" t="str">
        <f t="shared" si="19"/>
        <v/>
      </c>
      <c r="BB115" s="104" t="str">
        <f t="shared" si="20"/>
        <v/>
      </c>
      <c r="BC115" s="104"/>
      <c r="BD115" s="104" t="str">
        <f t="shared" si="22"/>
        <v>Débil</v>
      </c>
      <c r="BE115" s="104" t="str">
        <f t="shared" si="21"/>
        <v>Débil</v>
      </c>
      <c r="BF115" s="104">
        <f t="shared" si="23"/>
        <v>0</v>
      </c>
      <c r="BG115" s="126"/>
      <c r="BH115" s="143"/>
      <c r="BI115" s="126"/>
      <c r="BJ115" s="126"/>
      <c r="BK115" s="143"/>
      <c r="BL115" s="143"/>
      <c r="BM115" s="128"/>
      <c r="BN115" s="149"/>
    </row>
    <row r="116" spans="1:66" ht="15.5" x14ac:dyDescent="0.35">
      <c r="A116" s="157"/>
      <c r="B116" s="125"/>
      <c r="C116" s="159"/>
      <c r="D116" s="161"/>
      <c r="E116" s="126"/>
      <c r="F116" s="126"/>
      <c r="G116" s="110"/>
      <c r="H116" s="113"/>
      <c r="I116" s="126"/>
      <c r="J116" s="108"/>
      <c r="K116" s="125"/>
      <c r="L116" s="125"/>
      <c r="M116" s="125"/>
      <c r="N116" s="125"/>
      <c r="O116" s="125"/>
      <c r="P116" s="125"/>
      <c r="Q116" s="125"/>
      <c r="R116" s="125"/>
      <c r="S116" s="125"/>
      <c r="T116" s="125"/>
      <c r="U116" s="125"/>
      <c r="V116" s="125"/>
      <c r="W116" s="125"/>
      <c r="X116" s="125"/>
      <c r="Y116" s="125"/>
      <c r="Z116" s="125"/>
      <c r="AA116" s="125"/>
      <c r="AB116" s="125"/>
      <c r="AC116" s="125"/>
      <c r="AD116" s="126"/>
      <c r="AE116" s="125"/>
      <c r="AF116" s="126"/>
      <c r="AG116" s="126" t="str">
        <f>+IF(OR(AE116=1,AE116&lt;=5),"Moderado",IF(OR(AE116=6,AE116&lt;=11),"Mayor","Catastrófico"))</f>
        <v>Moderado</v>
      </c>
      <c r="AH116" s="127"/>
      <c r="AI116" s="128"/>
      <c r="AJ116" s="120"/>
      <c r="AK116" s="120"/>
      <c r="AL116" s="104"/>
      <c r="AM116" s="104"/>
      <c r="AN116" s="70" t="str">
        <f t="shared" si="12"/>
        <v/>
      </c>
      <c r="AO116" s="104"/>
      <c r="AP116" s="70" t="str">
        <f t="shared" si="13"/>
        <v/>
      </c>
      <c r="AQ116" s="104"/>
      <c r="AR116" s="70" t="str">
        <f t="shared" si="14"/>
        <v/>
      </c>
      <c r="AS116" s="104"/>
      <c r="AT116" s="70" t="str">
        <f t="shared" si="15"/>
        <v/>
      </c>
      <c r="AU116" s="104"/>
      <c r="AV116" s="70" t="str">
        <f t="shared" si="16"/>
        <v/>
      </c>
      <c r="AW116" s="104"/>
      <c r="AX116" s="70" t="str">
        <f t="shared" si="17"/>
        <v/>
      </c>
      <c r="AY116" s="104"/>
      <c r="AZ116" s="70" t="str">
        <f t="shared" si="18"/>
        <v/>
      </c>
      <c r="BA116" s="104" t="str">
        <f t="shared" si="19"/>
        <v/>
      </c>
      <c r="BB116" s="104" t="str">
        <f t="shared" si="20"/>
        <v/>
      </c>
      <c r="BC116" s="104"/>
      <c r="BD116" s="104" t="str">
        <f t="shared" si="22"/>
        <v>Débil</v>
      </c>
      <c r="BE116" s="104" t="str">
        <f t="shared" si="21"/>
        <v>Débil</v>
      </c>
      <c r="BF116" s="104">
        <f t="shared" si="23"/>
        <v>0</v>
      </c>
      <c r="BG116" s="126"/>
      <c r="BH116" s="143"/>
      <c r="BI116" s="126"/>
      <c r="BJ116" s="126"/>
      <c r="BK116" s="143"/>
      <c r="BL116" s="143"/>
      <c r="BM116" s="128"/>
      <c r="BN116" s="149"/>
    </row>
    <row r="117" spans="1:66" ht="15.5" x14ac:dyDescent="0.35">
      <c r="A117" s="157"/>
      <c r="B117" s="125"/>
      <c r="C117" s="159"/>
      <c r="D117" s="161"/>
      <c r="E117" s="126"/>
      <c r="F117" s="126"/>
      <c r="G117" s="111"/>
      <c r="H117" s="114"/>
      <c r="I117" s="126"/>
      <c r="J117" s="107"/>
      <c r="K117" s="125"/>
      <c r="L117" s="125"/>
      <c r="M117" s="125"/>
      <c r="N117" s="125"/>
      <c r="O117" s="125"/>
      <c r="P117" s="125"/>
      <c r="Q117" s="125"/>
      <c r="R117" s="125"/>
      <c r="S117" s="125"/>
      <c r="T117" s="125"/>
      <c r="U117" s="125"/>
      <c r="V117" s="125"/>
      <c r="W117" s="125"/>
      <c r="X117" s="125"/>
      <c r="Y117" s="125"/>
      <c r="Z117" s="125"/>
      <c r="AA117" s="125"/>
      <c r="AB117" s="125"/>
      <c r="AC117" s="125"/>
      <c r="AD117" s="126"/>
      <c r="AE117" s="125"/>
      <c r="AF117" s="126"/>
      <c r="AG117" s="126" t="str">
        <f>+IF(OR(AE117=1,AE117&lt;=5),"Moderado",IF(OR(AE117=6,AE117&lt;=11),"Mayor","Catastrófico"))</f>
        <v>Moderado</v>
      </c>
      <c r="AH117" s="127"/>
      <c r="AI117" s="128"/>
      <c r="AJ117" s="124"/>
      <c r="AK117" s="124"/>
      <c r="AL117" s="118"/>
      <c r="AM117" s="118"/>
      <c r="AN117" s="70" t="str">
        <f t="shared" si="12"/>
        <v/>
      </c>
      <c r="AO117" s="118"/>
      <c r="AP117" s="70" t="str">
        <f t="shared" si="13"/>
        <v/>
      </c>
      <c r="AQ117" s="118"/>
      <c r="AR117" s="70" t="str">
        <f t="shared" si="14"/>
        <v/>
      </c>
      <c r="AS117" s="118"/>
      <c r="AT117" s="70" t="str">
        <f t="shared" si="15"/>
        <v/>
      </c>
      <c r="AU117" s="118"/>
      <c r="AV117" s="70" t="str">
        <f t="shared" si="16"/>
        <v/>
      </c>
      <c r="AW117" s="118"/>
      <c r="AX117" s="70" t="str">
        <f t="shared" si="17"/>
        <v/>
      </c>
      <c r="AY117" s="118"/>
      <c r="AZ117" s="70" t="str">
        <f t="shared" si="18"/>
        <v/>
      </c>
      <c r="BA117" s="118" t="str">
        <f t="shared" si="19"/>
        <v/>
      </c>
      <c r="BB117" s="118" t="str">
        <f t="shared" si="20"/>
        <v/>
      </c>
      <c r="BC117" s="118"/>
      <c r="BD117" s="118" t="str">
        <f t="shared" si="22"/>
        <v>Débil</v>
      </c>
      <c r="BE117" s="118" t="str">
        <f t="shared" si="21"/>
        <v>Débil</v>
      </c>
      <c r="BF117" s="118">
        <f t="shared" si="23"/>
        <v>0</v>
      </c>
      <c r="BG117" s="126"/>
      <c r="BH117" s="143"/>
      <c r="BI117" s="126"/>
      <c r="BJ117" s="126"/>
      <c r="BK117" s="143"/>
      <c r="BL117" s="143"/>
      <c r="BM117" s="128"/>
      <c r="BN117" s="149"/>
    </row>
    <row r="118" spans="1:66" ht="119.25" customHeight="1" x14ac:dyDescent="0.35">
      <c r="A118" s="157" t="s">
        <v>84</v>
      </c>
      <c r="B118" s="125" t="s">
        <v>234</v>
      </c>
      <c r="C118" s="159" t="s">
        <v>359</v>
      </c>
      <c r="D118" s="161" t="str">
        <f>+'Riesgo Corrupción'!C22</f>
        <v>Pérdida, manipulación o adulteración de la información en beneficio de un tercero.</v>
      </c>
      <c r="E118" s="126" t="s">
        <v>116</v>
      </c>
      <c r="F118" s="126" t="s">
        <v>147</v>
      </c>
      <c r="G118" s="65" t="s">
        <v>247</v>
      </c>
      <c r="H118" s="71" t="s">
        <v>362</v>
      </c>
      <c r="I118" s="126" t="s">
        <v>118</v>
      </c>
      <c r="J118" s="66" t="s">
        <v>290</v>
      </c>
      <c r="K118" s="125" t="s">
        <v>172</v>
      </c>
      <c r="L118" s="125" t="s">
        <v>172</v>
      </c>
      <c r="M118" s="125" t="s">
        <v>172</v>
      </c>
      <c r="N118" s="125" t="s">
        <v>172</v>
      </c>
      <c r="O118" s="125" t="s">
        <v>172</v>
      </c>
      <c r="P118" s="125" t="s">
        <v>176</v>
      </c>
      <c r="Q118" s="125" t="s">
        <v>172</v>
      </c>
      <c r="R118" s="125" t="s">
        <v>176</v>
      </c>
      <c r="S118" s="125" t="s">
        <v>172</v>
      </c>
      <c r="T118" s="125" t="s">
        <v>172</v>
      </c>
      <c r="U118" s="125" t="s">
        <v>172</v>
      </c>
      <c r="V118" s="125" t="s">
        <v>172</v>
      </c>
      <c r="W118" s="125" t="s">
        <v>172</v>
      </c>
      <c r="X118" s="125" t="s">
        <v>172</v>
      </c>
      <c r="Y118" s="125" t="s">
        <v>176</v>
      </c>
      <c r="Z118" s="125" t="s">
        <v>172</v>
      </c>
      <c r="AA118" s="125" t="s">
        <v>172</v>
      </c>
      <c r="AB118" s="125" t="s">
        <v>176</v>
      </c>
      <c r="AC118" s="125" t="s">
        <v>172</v>
      </c>
      <c r="AD118" s="126">
        <f>COUNTIF(K118:AC123, "SI")</f>
        <v>15</v>
      </c>
      <c r="AE118" s="125" t="s">
        <v>62</v>
      </c>
      <c r="AF118" s="126">
        <f>+VLOOKUP(AE118,[6]Listados!$K$8:$L$12,2,0)</f>
        <v>4</v>
      </c>
      <c r="AG118" s="126" t="str">
        <f>+IF(OR(AD118=1,AD118&lt;=5),"Moderado",IF(OR(AD118=6,AD118&lt;=11),"Mayor","Catastrófico"))</f>
        <v>Catastrófico</v>
      </c>
      <c r="AH118" s="127" t="e">
        <f>+VLOOKUP(AG118,[6]Listados!K109:L113,2,0)</f>
        <v>#N/A</v>
      </c>
      <c r="AI118" s="128" t="str">
        <f>IF(AND(AE118&lt;&gt;"",AG118&lt;&gt;""),VLOOKUP(AE118&amp;AG118,Listados!$M$3:$N$27,2,FALSE),"")</f>
        <v>Extremo</v>
      </c>
      <c r="AJ118" s="166" t="str">
        <f>+'Descripción del Control '!B$19</f>
        <v xml:space="preserve">
El profesional designado encargado de la seguridad de la información mensualmente hará el seguimiento a la gestión de la información para identificar las vulnerabilidades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K118" s="119" t="s">
        <v>247</v>
      </c>
      <c r="AL118" s="103" t="s">
        <v>111</v>
      </c>
      <c r="AM118" s="103" t="s">
        <v>172</v>
      </c>
      <c r="AN118" s="70">
        <f>+IF(AM118="si",15,"")</f>
        <v>15</v>
      </c>
      <c r="AO118" s="103" t="s">
        <v>172</v>
      </c>
      <c r="AP118" s="70">
        <f>+IF(AO118="si",15,"")</f>
        <v>15</v>
      </c>
      <c r="AQ118" s="103" t="s">
        <v>172</v>
      </c>
      <c r="AR118" s="70">
        <f t="shared" si="14"/>
        <v>15</v>
      </c>
      <c r="AS118" s="103" t="s">
        <v>195</v>
      </c>
      <c r="AT118" s="70">
        <f t="shared" si="15"/>
        <v>15</v>
      </c>
      <c r="AU118" s="103" t="s">
        <v>172</v>
      </c>
      <c r="AV118" s="70">
        <f>+IF(AU118="si",15,"")</f>
        <v>15</v>
      </c>
      <c r="AW118" s="103" t="s">
        <v>172</v>
      </c>
      <c r="AX118" s="70">
        <f t="shared" si="17"/>
        <v>15</v>
      </c>
      <c r="AY118" s="103" t="s">
        <v>173</v>
      </c>
      <c r="AZ118" s="70">
        <f t="shared" si="18"/>
        <v>10</v>
      </c>
      <c r="BA118" s="103">
        <f t="shared" si="19"/>
        <v>100</v>
      </c>
      <c r="BB118" s="103" t="str">
        <f t="shared" si="20"/>
        <v>Fuerte</v>
      </c>
      <c r="BC118" s="103" t="s">
        <v>174</v>
      </c>
      <c r="BD118" s="103" t="str">
        <f t="shared" si="22"/>
        <v>Fuerte</v>
      </c>
      <c r="BE118" s="103" t="str">
        <f t="shared" si="21"/>
        <v>Fuerte</v>
      </c>
      <c r="BF118" s="103">
        <f t="shared" si="23"/>
        <v>100</v>
      </c>
      <c r="BG118" s="126">
        <v>100</v>
      </c>
      <c r="BH118" s="143" t="str">
        <f>IF(BG118&lt;=50, "Débil", IF(BG118&lt;=99,"Moderado","Fuerte"))</f>
        <v>Fuerte</v>
      </c>
      <c r="BI118" s="126">
        <f>+IF(BH118="Fuerte",2,IF(BH118="Moderado",1,0))</f>
        <v>2</v>
      </c>
      <c r="BJ118" s="126">
        <f>+AF118-BI118</f>
        <v>2</v>
      </c>
      <c r="BK118" s="143" t="str">
        <f>+VLOOKUP(BJ118,Listados!$J$18:$K$24,2,TRUE)</f>
        <v>Improbable</v>
      </c>
      <c r="BL118" s="143" t="str">
        <f>IF(ISBLANK(AG118),"",AG118)</f>
        <v>Catastrófico</v>
      </c>
      <c r="BM118" s="128" t="str">
        <f>IF(AND(BK118&lt;&gt;"",BL118&lt;&gt;""),VLOOKUP(BK118&amp;BL118,Listados!$M$3:$N$27,2,FALSE),"")</f>
        <v>Extremo</v>
      </c>
      <c r="BN118" s="149" t="str">
        <f>+VLOOKUP(BM118,Listados!$P$3:$Q$6,2,FALSE)</f>
        <v>Evitar el riesgo</v>
      </c>
    </row>
    <row r="119" spans="1:66" ht="47.25" customHeight="1" x14ac:dyDescent="0.35">
      <c r="A119" s="157"/>
      <c r="B119" s="125"/>
      <c r="C119" s="159"/>
      <c r="D119" s="161"/>
      <c r="E119" s="126"/>
      <c r="F119" s="126"/>
      <c r="G119" s="109" t="s">
        <v>248</v>
      </c>
      <c r="H119" s="112" t="s">
        <v>362</v>
      </c>
      <c r="I119" s="126"/>
      <c r="J119" s="66" t="s">
        <v>280</v>
      </c>
      <c r="K119" s="125"/>
      <c r="L119" s="125"/>
      <c r="M119" s="125"/>
      <c r="N119" s="125"/>
      <c r="O119" s="125"/>
      <c r="P119" s="125"/>
      <c r="Q119" s="125"/>
      <c r="R119" s="125"/>
      <c r="S119" s="125"/>
      <c r="T119" s="125"/>
      <c r="U119" s="125"/>
      <c r="V119" s="125"/>
      <c r="W119" s="125"/>
      <c r="X119" s="125"/>
      <c r="Y119" s="125"/>
      <c r="Z119" s="125"/>
      <c r="AA119" s="125"/>
      <c r="AB119" s="125"/>
      <c r="AC119" s="125"/>
      <c r="AD119" s="126"/>
      <c r="AE119" s="125"/>
      <c r="AF119" s="126"/>
      <c r="AG119" s="126" t="str">
        <f>+IF(OR(AE119=1,AE119&lt;=5),"Moderado",IF(OR(AE119=6,AE119&lt;=11),"Mayor","Catastrófico"))</f>
        <v>Moderado</v>
      </c>
      <c r="AH119" s="127"/>
      <c r="AI119" s="128"/>
      <c r="AJ119" s="167"/>
      <c r="AK119" s="120"/>
      <c r="AL119" s="104"/>
      <c r="AM119" s="104"/>
      <c r="AN119" s="70" t="str">
        <f t="shared" si="12"/>
        <v/>
      </c>
      <c r="AO119" s="104"/>
      <c r="AP119" s="70" t="str">
        <f t="shared" si="13"/>
        <v/>
      </c>
      <c r="AQ119" s="104"/>
      <c r="AR119" s="70" t="str">
        <f t="shared" si="14"/>
        <v/>
      </c>
      <c r="AS119" s="104"/>
      <c r="AT119" s="70" t="str">
        <f t="shared" si="15"/>
        <v/>
      </c>
      <c r="AU119" s="104"/>
      <c r="AV119" s="70" t="str">
        <f t="shared" si="16"/>
        <v/>
      </c>
      <c r="AW119" s="104"/>
      <c r="AX119" s="70" t="str">
        <f t="shared" si="17"/>
        <v/>
      </c>
      <c r="AY119" s="104"/>
      <c r="AZ119" s="70" t="str">
        <f t="shared" si="18"/>
        <v/>
      </c>
      <c r="BA119" s="104" t="str">
        <f t="shared" si="19"/>
        <v/>
      </c>
      <c r="BB119" s="104" t="str">
        <f t="shared" si="20"/>
        <v/>
      </c>
      <c r="BC119" s="104"/>
      <c r="BD119" s="104" t="str">
        <f t="shared" si="22"/>
        <v>Débil</v>
      </c>
      <c r="BE119" s="104" t="str">
        <f t="shared" si="21"/>
        <v>Débil</v>
      </c>
      <c r="BF119" s="104">
        <f t="shared" si="23"/>
        <v>0</v>
      </c>
      <c r="BG119" s="126"/>
      <c r="BH119" s="143"/>
      <c r="BI119" s="126"/>
      <c r="BJ119" s="126"/>
      <c r="BK119" s="143"/>
      <c r="BL119" s="143"/>
      <c r="BM119" s="128"/>
      <c r="BN119" s="149"/>
    </row>
    <row r="120" spans="1:66" ht="15.5" x14ac:dyDescent="0.35">
      <c r="A120" s="157"/>
      <c r="B120" s="125"/>
      <c r="C120" s="159"/>
      <c r="D120" s="161"/>
      <c r="E120" s="126"/>
      <c r="F120" s="126"/>
      <c r="G120" s="110"/>
      <c r="H120" s="113"/>
      <c r="I120" s="126"/>
      <c r="J120" s="106" t="s">
        <v>289</v>
      </c>
      <c r="K120" s="125"/>
      <c r="L120" s="125"/>
      <c r="M120" s="125"/>
      <c r="N120" s="125"/>
      <c r="O120" s="125"/>
      <c r="P120" s="125"/>
      <c r="Q120" s="125"/>
      <c r="R120" s="125"/>
      <c r="S120" s="125"/>
      <c r="T120" s="125"/>
      <c r="U120" s="125"/>
      <c r="V120" s="125"/>
      <c r="W120" s="125"/>
      <c r="X120" s="125"/>
      <c r="Y120" s="125"/>
      <c r="Z120" s="125"/>
      <c r="AA120" s="125"/>
      <c r="AB120" s="125"/>
      <c r="AC120" s="125"/>
      <c r="AD120" s="126"/>
      <c r="AE120" s="125"/>
      <c r="AF120" s="126"/>
      <c r="AG120" s="126" t="str">
        <f>+IF(OR(AE120=1,AE120&lt;=5),"Moderado",IF(OR(AE120=6,AE120&lt;=11),"Mayor","Catastrófico"))</f>
        <v>Moderado</v>
      </c>
      <c r="AH120" s="127"/>
      <c r="AI120" s="128"/>
      <c r="AJ120" s="167"/>
      <c r="AK120" s="120"/>
      <c r="AL120" s="104"/>
      <c r="AM120" s="104"/>
      <c r="AN120" s="70" t="str">
        <f t="shared" si="12"/>
        <v/>
      </c>
      <c r="AO120" s="104"/>
      <c r="AP120" s="70" t="str">
        <f t="shared" si="13"/>
        <v/>
      </c>
      <c r="AQ120" s="104"/>
      <c r="AR120" s="70" t="str">
        <f t="shared" si="14"/>
        <v/>
      </c>
      <c r="AS120" s="104"/>
      <c r="AT120" s="70" t="str">
        <f t="shared" si="15"/>
        <v/>
      </c>
      <c r="AU120" s="104"/>
      <c r="AV120" s="70" t="str">
        <f t="shared" si="16"/>
        <v/>
      </c>
      <c r="AW120" s="104"/>
      <c r="AX120" s="70" t="str">
        <f t="shared" si="17"/>
        <v/>
      </c>
      <c r="AY120" s="104"/>
      <c r="AZ120" s="70" t="str">
        <f t="shared" si="18"/>
        <v/>
      </c>
      <c r="BA120" s="104" t="str">
        <f t="shared" si="19"/>
        <v/>
      </c>
      <c r="BB120" s="104" t="str">
        <f t="shared" si="20"/>
        <v/>
      </c>
      <c r="BC120" s="104"/>
      <c r="BD120" s="104" t="str">
        <f t="shared" si="22"/>
        <v>Débil</v>
      </c>
      <c r="BE120" s="104" t="str">
        <f t="shared" si="21"/>
        <v>Débil</v>
      </c>
      <c r="BF120" s="104">
        <f t="shared" si="23"/>
        <v>0</v>
      </c>
      <c r="BG120" s="126"/>
      <c r="BH120" s="143"/>
      <c r="BI120" s="126"/>
      <c r="BJ120" s="126"/>
      <c r="BK120" s="143"/>
      <c r="BL120" s="143"/>
      <c r="BM120" s="128"/>
      <c r="BN120" s="149"/>
    </row>
    <row r="121" spans="1:66" ht="3.75" customHeight="1" x14ac:dyDescent="0.35">
      <c r="A121" s="157"/>
      <c r="B121" s="125"/>
      <c r="C121" s="159"/>
      <c r="D121" s="161"/>
      <c r="E121" s="126"/>
      <c r="F121" s="126"/>
      <c r="G121" s="110"/>
      <c r="H121" s="113"/>
      <c r="I121" s="126"/>
      <c r="J121" s="108"/>
      <c r="K121" s="125"/>
      <c r="L121" s="125"/>
      <c r="M121" s="125"/>
      <c r="N121" s="125"/>
      <c r="O121" s="125"/>
      <c r="P121" s="125"/>
      <c r="Q121" s="125"/>
      <c r="R121" s="125"/>
      <c r="S121" s="125"/>
      <c r="T121" s="125"/>
      <c r="U121" s="125"/>
      <c r="V121" s="125"/>
      <c r="W121" s="125"/>
      <c r="X121" s="125"/>
      <c r="Y121" s="125"/>
      <c r="Z121" s="125"/>
      <c r="AA121" s="125"/>
      <c r="AB121" s="125"/>
      <c r="AC121" s="125"/>
      <c r="AD121" s="126"/>
      <c r="AE121" s="125"/>
      <c r="AF121" s="126"/>
      <c r="AG121" s="126" t="str">
        <f>+IF(OR(AE121=1,AE121&lt;=5),"Moderado",IF(OR(AE121=6,AE121&lt;=11),"Mayor","Catastrófico"))</f>
        <v>Moderado</v>
      </c>
      <c r="AH121" s="127"/>
      <c r="AI121" s="128"/>
      <c r="AJ121" s="167"/>
      <c r="AK121" s="120"/>
      <c r="AL121" s="104"/>
      <c r="AM121" s="104"/>
      <c r="AN121" s="70" t="str">
        <f t="shared" si="12"/>
        <v/>
      </c>
      <c r="AO121" s="104"/>
      <c r="AP121" s="70" t="str">
        <f t="shared" si="13"/>
        <v/>
      </c>
      <c r="AQ121" s="104"/>
      <c r="AR121" s="70" t="str">
        <f t="shared" si="14"/>
        <v/>
      </c>
      <c r="AS121" s="104"/>
      <c r="AT121" s="70" t="str">
        <f t="shared" si="15"/>
        <v/>
      </c>
      <c r="AU121" s="104"/>
      <c r="AV121" s="70" t="str">
        <f t="shared" si="16"/>
        <v/>
      </c>
      <c r="AW121" s="104"/>
      <c r="AX121" s="70" t="str">
        <f t="shared" si="17"/>
        <v/>
      </c>
      <c r="AY121" s="104"/>
      <c r="AZ121" s="70" t="str">
        <f t="shared" si="18"/>
        <v/>
      </c>
      <c r="BA121" s="104" t="str">
        <f t="shared" si="19"/>
        <v/>
      </c>
      <c r="BB121" s="104" t="str">
        <f t="shared" si="20"/>
        <v/>
      </c>
      <c r="BC121" s="104"/>
      <c r="BD121" s="104" t="str">
        <f t="shared" si="22"/>
        <v>Débil</v>
      </c>
      <c r="BE121" s="104" t="str">
        <f t="shared" si="21"/>
        <v>Débil</v>
      </c>
      <c r="BF121" s="104">
        <f t="shared" si="23"/>
        <v>0</v>
      </c>
      <c r="BG121" s="126"/>
      <c r="BH121" s="143"/>
      <c r="BI121" s="126"/>
      <c r="BJ121" s="126"/>
      <c r="BK121" s="143"/>
      <c r="BL121" s="143"/>
      <c r="BM121" s="128"/>
      <c r="BN121" s="149"/>
    </row>
    <row r="122" spans="1:66" ht="15.75" hidden="1" customHeight="1" x14ac:dyDescent="0.35">
      <c r="A122" s="157"/>
      <c r="B122" s="125"/>
      <c r="C122" s="159"/>
      <c r="D122" s="161"/>
      <c r="E122" s="126"/>
      <c r="F122" s="126"/>
      <c r="G122" s="110"/>
      <c r="H122" s="113"/>
      <c r="I122" s="126"/>
      <c r="J122" s="108"/>
      <c r="K122" s="125"/>
      <c r="L122" s="125"/>
      <c r="M122" s="125"/>
      <c r="N122" s="125"/>
      <c r="O122" s="125"/>
      <c r="P122" s="125"/>
      <c r="Q122" s="125"/>
      <c r="R122" s="125"/>
      <c r="S122" s="125"/>
      <c r="T122" s="125"/>
      <c r="U122" s="125"/>
      <c r="V122" s="125"/>
      <c r="W122" s="125"/>
      <c r="X122" s="125"/>
      <c r="Y122" s="125"/>
      <c r="Z122" s="125"/>
      <c r="AA122" s="125"/>
      <c r="AB122" s="125"/>
      <c r="AC122" s="125"/>
      <c r="AD122" s="126"/>
      <c r="AE122" s="125"/>
      <c r="AF122" s="126"/>
      <c r="AG122" s="126" t="str">
        <f>+IF(OR(AE122=1,AE122&lt;=5),"Moderado",IF(OR(AE122=6,AE122&lt;=11),"Mayor","Catastrófico"))</f>
        <v>Moderado</v>
      </c>
      <c r="AH122" s="127"/>
      <c r="AI122" s="128"/>
      <c r="AJ122" s="167"/>
      <c r="AK122" s="120"/>
      <c r="AL122" s="104"/>
      <c r="AM122" s="104"/>
      <c r="AN122" s="70" t="str">
        <f t="shared" si="12"/>
        <v/>
      </c>
      <c r="AO122" s="104"/>
      <c r="AP122" s="70" t="str">
        <f t="shared" si="13"/>
        <v/>
      </c>
      <c r="AQ122" s="104"/>
      <c r="AR122" s="70" t="str">
        <f t="shared" si="14"/>
        <v/>
      </c>
      <c r="AS122" s="104"/>
      <c r="AT122" s="70" t="str">
        <f t="shared" si="15"/>
        <v/>
      </c>
      <c r="AU122" s="104"/>
      <c r="AV122" s="70" t="str">
        <f t="shared" si="16"/>
        <v/>
      </c>
      <c r="AW122" s="104"/>
      <c r="AX122" s="70" t="str">
        <f t="shared" si="17"/>
        <v/>
      </c>
      <c r="AY122" s="104"/>
      <c r="AZ122" s="70" t="str">
        <f t="shared" si="18"/>
        <v/>
      </c>
      <c r="BA122" s="104" t="str">
        <f t="shared" si="19"/>
        <v/>
      </c>
      <c r="BB122" s="104" t="str">
        <f t="shared" si="20"/>
        <v/>
      </c>
      <c r="BC122" s="104"/>
      <c r="BD122" s="104" t="str">
        <f t="shared" si="22"/>
        <v>Débil</v>
      </c>
      <c r="BE122" s="104" t="str">
        <f t="shared" si="21"/>
        <v>Débil</v>
      </c>
      <c r="BF122" s="104">
        <f t="shared" si="23"/>
        <v>0</v>
      </c>
      <c r="BG122" s="126"/>
      <c r="BH122" s="143"/>
      <c r="BI122" s="126"/>
      <c r="BJ122" s="126"/>
      <c r="BK122" s="143"/>
      <c r="BL122" s="143"/>
      <c r="BM122" s="128"/>
      <c r="BN122" s="149"/>
    </row>
    <row r="123" spans="1:66" ht="15.75" hidden="1" customHeight="1" x14ac:dyDescent="0.35">
      <c r="A123" s="157"/>
      <c r="B123" s="125"/>
      <c r="C123" s="159"/>
      <c r="D123" s="161"/>
      <c r="E123" s="126"/>
      <c r="F123" s="126"/>
      <c r="G123" s="111"/>
      <c r="H123" s="114"/>
      <c r="I123" s="126"/>
      <c r="J123" s="107"/>
      <c r="K123" s="125"/>
      <c r="L123" s="125"/>
      <c r="M123" s="125"/>
      <c r="N123" s="125"/>
      <c r="O123" s="125"/>
      <c r="P123" s="125"/>
      <c r="Q123" s="125"/>
      <c r="R123" s="125"/>
      <c r="S123" s="125"/>
      <c r="T123" s="125"/>
      <c r="U123" s="125"/>
      <c r="V123" s="125"/>
      <c r="W123" s="125"/>
      <c r="X123" s="125"/>
      <c r="Y123" s="125"/>
      <c r="Z123" s="125"/>
      <c r="AA123" s="125"/>
      <c r="AB123" s="125"/>
      <c r="AC123" s="125"/>
      <c r="AD123" s="126"/>
      <c r="AE123" s="125"/>
      <c r="AF123" s="126"/>
      <c r="AG123" s="126" t="str">
        <f>+IF(OR(AE123=1,AE123&lt;=5),"Moderado",IF(OR(AE123=6,AE123&lt;=11),"Mayor","Catastrófico"))</f>
        <v>Moderado</v>
      </c>
      <c r="AH123" s="127"/>
      <c r="AI123" s="128"/>
      <c r="AJ123" s="168"/>
      <c r="AK123" s="124"/>
      <c r="AL123" s="118"/>
      <c r="AM123" s="118"/>
      <c r="AN123" s="70" t="str">
        <f t="shared" si="12"/>
        <v/>
      </c>
      <c r="AO123" s="118"/>
      <c r="AP123" s="70" t="str">
        <f t="shared" si="13"/>
        <v/>
      </c>
      <c r="AQ123" s="118"/>
      <c r="AR123" s="70" t="str">
        <f t="shared" si="14"/>
        <v/>
      </c>
      <c r="AS123" s="118"/>
      <c r="AT123" s="70" t="str">
        <f t="shared" si="15"/>
        <v/>
      </c>
      <c r="AU123" s="118"/>
      <c r="AV123" s="70" t="str">
        <f t="shared" si="16"/>
        <v/>
      </c>
      <c r="AW123" s="118"/>
      <c r="AX123" s="70" t="str">
        <f t="shared" si="17"/>
        <v/>
      </c>
      <c r="AY123" s="118"/>
      <c r="AZ123" s="70" t="str">
        <f t="shared" si="18"/>
        <v/>
      </c>
      <c r="BA123" s="118" t="str">
        <f t="shared" si="19"/>
        <v/>
      </c>
      <c r="BB123" s="118" t="str">
        <f t="shared" si="20"/>
        <v/>
      </c>
      <c r="BC123" s="118"/>
      <c r="BD123" s="118" t="str">
        <f t="shared" si="22"/>
        <v>Débil</v>
      </c>
      <c r="BE123" s="118" t="str">
        <f t="shared" si="21"/>
        <v>Débil</v>
      </c>
      <c r="BF123" s="118">
        <f t="shared" si="23"/>
        <v>0</v>
      </c>
      <c r="BG123" s="126"/>
      <c r="BH123" s="143"/>
      <c r="BI123" s="126"/>
      <c r="BJ123" s="126"/>
      <c r="BK123" s="143"/>
      <c r="BL123" s="143"/>
      <c r="BM123" s="128"/>
      <c r="BN123" s="149"/>
    </row>
    <row r="124" spans="1:66" ht="71.25" customHeight="1" x14ac:dyDescent="0.35">
      <c r="A124" s="157" t="s">
        <v>85</v>
      </c>
      <c r="B124" s="125" t="s">
        <v>232</v>
      </c>
      <c r="C124" s="159" t="s">
        <v>358</v>
      </c>
      <c r="D124" s="161" t="str">
        <f>+'Riesgo Corrupción'!C22</f>
        <v>Pérdida, manipulación o adulteración de la información en beneficio de un tercero.</v>
      </c>
      <c r="E124" s="126" t="s">
        <v>128</v>
      </c>
      <c r="F124" s="126" t="s">
        <v>104</v>
      </c>
      <c r="G124" s="65" t="s">
        <v>247</v>
      </c>
      <c r="H124" s="71" t="s">
        <v>362</v>
      </c>
      <c r="I124" s="126" t="s">
        <v>118</v>
      </c>
      <c r="J124" s="66" t="s">
        <v>290</v>
      </c>
      <c r="K124" s="125" t="s">
        <v>176</v>
      </c>
      <c r="L124" s="125" t="s">
        <v>172</v>
      </c>
      <c r="M124" s="125" t="s">
        <v>172</v>
      </c>
      <c r="N124" s="125" t="s">
        <v>172</v>
      </c>
      <c r="O124" s="125" t="s">
        <v>172</v>
      </c>
      <c r="P124" s="125" t="s">
        <v>176</v>
      </c>
      <c r="Q124" s="125" t="s">
        <v>172</v>
      </c>
      <c r="R124" s="125" t="s">
        <v>176</v>
      </c>
      <c r="S124" s="125" t="s">
        <v>172</v>
      </c>
      <c r="T124" s="125" t="s">
        <v>172</v>
      </c>
      <c r="U124" s="125" t="s">
        <v>172</v>
      </c>
      <c r="V124" s="125" t="s">
        <v>172</v>
      </c>
      <c r="W124" s="125" t="s">
        <v>172</v>
      </c>
      <c r="X124" s="125" t="s">
        <v>172</v>
      </c>
      <c r="Y124" s="125" t="s">
        <v>176</v>
      </c>
      <c r="Z124" s="125" t="s">
        <v>172</v>
      </c>
      <c r="AA124" s="125" t="s">
        <v>172</v>
      </c>
      <c r="AB124" s="125" t="s">
        <v>176</v>
      </c>
      <c r="AC124" s="125" t="s">
        <v>172</v>
      </c>
      <c r="AD124" s="126">
        <f>COUNTIF(K124:AC129, "SI")</f>
        <v>14</v>
      </c>
      <c r="AE124" s="125" t="s">
        <v>62</v>
      </c>
      <c r="AF124" s="126">
        <f>+VLOOKUP(AE124,[6]Listados!$K$8:$L$12,2,0)</f>
        <v>4</v>
      </c>
      <c r="AG124" s="126" t="str">
        <f>+IF(OR(AD124=1,AD124&lt;=5),"Moderado",IF(OR(AD124=6,AD124&lt;=11),"Mayor","Catastrófico"))</f>
        <v>Catastrófico</v>
      </c>
      <c r="AH124" s="127" t="e">
        <f>+VLOOKUP(AG124,[6]Listados!K115:L119,2,0)</f>
        <v>#N/A</v>
      </c>
      <c r="AI124" s="128" t="str">
        <f>IF(AND(AE124&lt;&gt;"",AG124&lt;&gt;""),VLOOKUP(AE124&amp;AG124,Listados!$M$3:$N$27,2,FALSE),"")</f>
        <v>Extremo</v>
      </c>
      <c r="AJ124" s="119" t="str">
        <f>+'Descripción del Control '!B$20</f>
        <v xml:space="preserve"> El referente de Gestión Documental o responsable de la administración de archivos de la dependencia, cada vez que evidencie la pérdida parcial o total de un folio, documento o expediente, realiza un informe por escrito (en el Formato informe pérdida parcial o total de documentos GDI-GPD-F023) junto con el productor responsable del documento, dicho informe será dirigido al profesional especializado 222-24 del Área de Gestión para el Desarrollo Local – Administrativa y Financiera en el nivel local y para el nivel central al Director Administrativo con copia al jefe de la dependencia responsable del documento, con el propósito de tener la información de los documentos extraviados de cada una de las dependencias y así realizar la reconstrucción o trámite correspondiente.</v>
      </c>
      <c r="AK124" s="119" t="s">
        <v>247</v>
      </c>
      <c r="AL124" s="103" t="s">
        <v>111</v>
      </c>
      <c r="AM124" s="103" t="s">
        <v>172</v>
      </c>
      <c r="AN124" s="70">
        <f>+IF(AM124="si",15,"")</f>
        <v>15</v>
      </c>
      <c r="AO124" s="103" t="s">
        <v>172</v>
      </c>
      <c r="AP124" s="70">
        <f>+IF(AO124="si",15,"")</f>
        <v>15</v>
      </c>
      <c r="AQ124" s="103" t="s">
        <v>172</v>
      </c>
      <c r="AR124" s="70">
        <f t="shared" si="14"/>
        <v>15</v>
      </c>
      <c r="AS124" s="103" t="s">
        <v>195</v>
      </c>
      <c r="AT124" s="70">
        <f t="shared" si="15"/>
        <v>15</v>
      </c>
      <c r="AU124" s="103" t="s">
        <v>172</v>
      </c>
      <c r="AV124" s="70">
        <f>+IF(AU124="si",15,"")</f>
        <v>15</v>
      </c>
      <c r="AW124" s="103" t="s">
        <v>172</v>
      </c>
      <c r="AX124" s="70">
        <f t="shared" si="17"/>
        <v>15</v>
      </c>
      <c r="AY124" s="103" t="s">
        <v>173</v>
      </c>
      <c r="AZ124" s="70">
        <f t="shared" si="18"/>
        <v>10</v>
      </c>
      <c r="BA124" s="103">
        <f t="shared" si="19"/>
        <v>100</v>
      </c>
      <c r="BB124" s="103" t="str">
        <f t="shared" si="20"/>
        <v>Fuerte</v>
      </c>
      <c r="BC124" s="103" t="s">
        <v>174</v>
      </c>
      <c r="BD124" s="103" t="str">
        <f t="shared" si="22"/>
        <v>Fuerte</v>
      </c>
      <c r="BE124" s="103" t="str">
        <f t="shared" si="21"/>
        <v>Fuerte</v>
      </c>
      <c r="BF124" s="103">
        <f t="shared" si="23"/>
        <v>100</v>
      </c>
      <c r="BG124" s="126">
        <v>100</v>
      </c>
      <c r="BH124" s="143" t="str">
        <f>IF(BG124&lt;=50, "Débil", IF(BG124&lt;=99,"Moderado","Fuerte"))</f>
        <v>Fuerte</v>
      </c>
      <c r="BI124" s="126">
        <f>+IF(BH124="Fuerte",2,IF(BH124="Moderado",1,0))</f>
        <v>2</v>
      </c>
      <c r="BJ124" s="126">
        <f>+AF124-BI124</f>
        <v>2</v>
      </c>
      <c r="BK124" s="143" t="str">
        <f>+VLOOKUP(BJ124,Listados!$J$18:$K$24,2,TRUE)</f>
        <v>Improbable</v>
      </c>
      <c r="BL124" s="143" t="str">
        <f>IF(ISBLANK(AG124),"",AG124)</f>
        <v>Catastrófico</v>
      </c>
      <c r="BM124" s="128" t="str">
        <f>IF(AND(BK124&lt;&gt;"",BL124&lt;&gt;""),VLOOKUP(BK124&amp;BL124,Listados!$M$3:$N$27,2,FALSE),"")</f>
        <v>Extremo</v>
      </c>
      <c r="BN124" s="149" t="str">
        <f>+VLOOKUP(BM124,Listados!$P$3:$Q$6,2,FALSE)</f>
        <v>Evitar el riesgo</v>
      </c>
    </row>
    <row r="125" spans="1:66" ht="56.25" customHeight="1" x14ac:dyDescent="0.35">
      <c r="A125" s="157"/>
      <c r="B125" s="125"/>
      <c r="C125" s="159"/>
      <c r="D125" s="161"/>
      <c r="E125" s="126"/>
      <c r="F125" s="126"/>
      <c r="G125" s="109" t="s">
        <v>248</v>
      </c>
      <c r="H125" s="112" t="s">
        <v>362</v>
      </c>
      <c r="I125" s="126"/>
      <c r="J125" s="66" t="s">
        <v>280</v>
      </c>
      <c r="K125" s="125"/>
      <c r="L125" s="125"/>
      <c r="M125" s="125"/>
      <c r="N125" s="125"/>
      <c r="O125" s="125"/>
      <c r="P125" s="125"/>
      <c r="Q125" s="125"/>
      <c r="R125" s="125"/>
      <c r="S125" s="125"/>
      <c r="T125" s="125"/>
      <c r="U125" s="125"/>
      <c r="V125" s="125"/>
      <c r="W125" s="125"/>
      <c r="X125" s="125"/>
      <c r="Y125" s="125"/>
      <c r="Z125" s="125"/>
      <c r="AA125" s="125"/>
      <c r="AB125" s="125"/>
      <c r="AC125" s="125"/>
      <c r="AD125" s="126"/>
      <c r="AE125" s="125"/>
      <c r="AF125" s="126"/>
      <c r="AG125" s="126" t="str">
        <f>+IF(OR(AE125=1,AE125&lt;=5),"Moderado",IF(OR(AE125=6,AE125&lt;=11),"Mayor","Catastrófico"))</f>
        <v>Moderado</v>
      </c>
      <c r="AH125" s="127"/>
      <c r="AI125" s="128"/>
      <c r="AJ125" s="120"/>
      <c r="AK125" s="120"/>
      <c r="AL125" s="104"/>
      <c r="AM125" s="104"/>
      <c r="AN125" s="70" t="str">
        <f t="shared" si="12"/>
        <v/>
      </c>
      <c r="AO125" s="104"/>
      <c r="AP125" s="70" t="str">
        <f t="shared" si="13"/>
        <v/>
      </c>
      <c r="AQ125" s="104"/>
      <c r="AR125" s="70" t="str">
        <f t="shared" si="14"/>
        <v/>
      </c>
      <c r="AS125" s="104"/>
      <c r="AT125" s="70" t="str">
        <f t="shared" si="15"/>
        <v/>
      </c>
      <c r="AU125" s="104"/>
      <c r="AV125" s="70" t="str">
        <f t="shared" si="16"/>
        <v/>
      </c>
      <c r="AW125" s="104"/>
      <c r="AX125" s="70" t="str">
        <f t="shared" si="17"/>
        <v/>
      </c>
      <c r="AY125" s="104"/>
      <c r="AZ125" s="70" t="str">
        <f t="shared" si="18"/>
        <v/>
      </c>
      <c r="BA125" s="104" t="str">
        <f t="shared" si="19"/>
        <v/>
      </c>
      <c r="BB125" s="104" t="str">
        <f t="shared" si="20"/>
        <v/>
      </c>
      <c r="BC125" s="104"/>
      <c r="BD125" s="104" t="str">
        <f t="shared" si="22"/>
        <v>Débil</v>
      </c>
      <c r="BE125" s="104" t="str">
        <f t="shared" si="21"/>
        <v>Débil</v>
      </c>
      <c r="BF125" s="104">
        <f t="shared" si="23"/>
        <v>0</v>
      </c>
      <c r="BG125" s="126"/>
      <c r="BH125" s="143"/>
      <c r="BI125" s="126"/>
      <c r="BJ125" s="126"/>
      <c r="BK125" s="143"/>
      <c r="BL125" s="143"/>
      <c r="BM125" s="128"/>
      <c r="BN125" s="149"/>
    </row>
    <row r="126" spans="1:66" ht="18.75" customHeight="1" x14ac:dyDescent="0.35">
      <c r="A126" s="157"/>
      <c r="B126" s="125"/>
      <c r="C126" s="159"/>
      <c r="D126" s="161"/>
      <c r="E126" s="126"/>
      <c r="F126" s="126"/>
      <c r="G126" s="110"/>
      <c r="H126" s="113"/>
      <c r="I126" s="126"/>
      <c r="J126" s="106" t="s">
        <v>289</v>
      </c>
      <c r="K126" s="125"/>
      <c r="L126" s="125"/>
      <c r="M126" s="125"/>
      <c r="N126" s="125"/>
      <c r="O126" s="125"/>
      <c r="P126" s="125"/>
      <c r="Q126" s="125"/>
      <c r="R126" s="125"/>
      <c r="S126" s="125"/>
      <c r="T126" s="125"/>
      <c r="U126" s="125"/>
      <c r="V126" s="125"/>
      <c r="W126" s="125"/>
      <c r="X126" s="125"/>
      <c r="Y126" s="125"/>
      <c r="Z126" s="125"/>
      <c r="AA126" s="125"/>
      <c r="AB126" s="125"/>
      <c r="AC126" s="125"/>
      <c r="AD126" s="126"/>
      <c r="AE126" s="125"/>
      <c r="AF126" s="126"/>
      <c r="AG126" s="126" t="str">
        <f>+IF(OR(AE126=1,AE126&lt;=5),"Moderado",IF(OR(AE126=6,AE126&lt;=11),"Mayor","Catastrófico"))</f>
        <v>Moderado</v>
      </c>
      <c r="AH126" s="127"/>
      <c r="AI126" s="128"/>
      <c r="AJ126" s="120"/>
      <c r="AK126" s="120"/>
      <c r="AL126" s="104"/>
      <c r="AM126" s="104"/>
      <c r="AN126" s="70" t="str">
        <f t="shared" si="12"/>
        <v/>
      </c>
      <c r="AO126" s="104"/>
      <c r="AP126" s="70" t="str">
        <f t="shared" si="13"/>
        <v/>
      </c>
      <c r="AQ126" s="104"/>
      <c r="AR126" s="70" t="str">
        <f t="shared" si="14"/>
        <v/>
      </c>
      <c r="AS126" s="104"/>
      <c r="AT126" s="70" t="str">
        <f t="shared" si="15"/>
        <v/>
      </c>
      <c r="AU126" s="104"/>
      <c r="AV126" s="70" t="str">
        <f t="shared" si="16"/>
        <v/>
      </c>
      <c r="AW126" s="104"/>
      <c r="AX126" s="70" t="str">
        <f t="shared" si="17"/>
        <v/>
      </c>
      <c r="AY126" s="104"/>
      <c r="AZ126" s="70" t="str">
        <f t="shared" si="18"/>
        <v/>
      </c>
      <c r="BA126" s="104" t="str">
        <f t="shared" si="19"/>
        <v/>
      </c>
      <c r="BB126" s="104" t="str">
        <f t="shared" si="20"/>
        <v/>
      </c>
      <c r="BC126" s="104"/>
      <c r="BD126" s="104" t="str">
        <f t="shared" si="22"/>
        <v>Débil</v>
      </c>
      <c r="BE126" s="104" t="str">
        <f t="shared" si="21"/>
        <v>Débil</v>
      </c>
      <c r="BF126" s="104">
        <f t="shared" si="23"/>
        <v>0</v>
      </c>
      <c r="BG126" s="126"/>
      <c r="BH126" s="143"/>
      <c r="BI126" s="126"/>
      <c r="BJ126" s="126"/>
      <c r="BK126" s="143"/>
      <c r="BL126" s="143"/>
      <c r="BM126" s="128"/>
      <c r="BN126" s="149"/>
    </row>
    <row r="127" spans="1:66" ht="18.75" customHeight="1" x14ac:dyDescent="0.35">
      <c r="A127" s="157"/>
      <c r="B127" s="125"/>
      <c r="C127" s="159"/>
      <c r="D127" s="161"/>
      <c r="E127" s="126"/>
      <c r="F127" s="126"/>
      <c r="G127" s="110"/>
      <c r="H127" s="113"/>
      <c r="I127" s="126"/>
      <c r="J127" s="108"/>
      <c r="K127" s="125"/>
      <c r="L127" s="125"/>
      <c r="M127" s="125"/>
      <c r="N127" s="125"/>
      <c r="O127" s="125"/>
      <c r="P127" s="125"/>
      <c r="Q127" s="125"/>
      <c r="R127" s="125"/>
      <c r="S127" s="125"/>
      <c r="T127" s="125"/>
      <c r="U127" s="125"/>
      <c r="V127" s="125"/>
      <c r="W127" s="125"/>
      <c r="X127" s="125"/>
      <c r="Y127" s="125"/>
      <c r="Z127" s="125"/>
      <c r="AA127" s="125"/>
      <c r="AB127" s="125"/>
      <c r="AC127" s="125"/>
      <c r="AD127" s="126"/>
      <c r="AE127" s="125"/>
      <c r="AF127" s="126"/>
      <c r="AG127" s="126" t="str">
        <f>+IF(OR(AE127=1,AE127&lt;=5),"Moderado",IF(OR(AE127=6,AE127&lt;=11),"Mayor","Catastrófico"))</f>
        <v>Moderado</v>
      </c>
      <c r="AH127" s="127"/>
      <c r="AI127" s="128"/>
      <c r="AJ127" s="120"/>
      <c r="AK127" s="120"/>
      <c r="AL127" s="104"/>
      <c r="AM127" s="104"/>
      <c r="AN127" s="70" t="str">
        <f t="shared" si="12"/>
        <v/>
      </c>
      <c r="AO127" s="104"/>
      <c r="AP127" s="70" t="str">
        <f t="shared" si="13"/>
        <v/>
      </c>
      <c r="AQ127" s="104"/>
      <c r="AR127" s="70" t="str">
        <f t="shared" si="14"/>
        <v/>
      </c>
      <c r="AS127" s="104"/>
      <c r="AT127" s="70" t="str">
        <f t="shared" si="15"/>
        <v/>
      </c>
      <c r="AU127" s="104"/>
      <c r="AV127" s="70" t="str">
        <f t="shared" si="16"/>
        <v/>
      </c>
      <c r="AW127" s="104"/>
      <c r="AX127" s="70" t="str">
        <f t="shared" si="17"/>
        <v/>
      </c>
      <c r="AY127" s="104"/>
      <c r="AZ127" s="70" t="str">
        <f t="shared" si="18"/>
        <v/>
      </c>
      <c r="BA127" s="104" t="str">
        <f t="shared" si="19"/>
        <v/>
      </c>
      <c r="BB127" s="104" t="str">
        <f t="shared" si="20"/>
        <v/>
      </c>
      <c r="BC127" s="104"/>
      <c r="BD127" s="104" t="str">
        <f t="shared" si="22"/>
        <v>Débil</v>
      </c>
      <c r="BE127" s="104" t="str">
        <f t="shared" si="21"/>
        <v>Débil</v>
      </c>
      <c r="BF127" s="104">
        <f t="shared" si="23"/>
        <v>0</v>
      </c>
      <c r="BG127" s="126"/>
      <c r="BH127" s="143"/>
      <c r="BI127" s="126"/>
      <c r="BJ127" s="126"/>
      <c r="BK127" s="143"/>
      <c r="BL127" s="143"/>
      <c r="BM127" s="128"/>
      <c r="BN127" s="149"/>
    </row>
    <row r="128" spans="1:66" ht="37.5" hidden="1" customHeight="1" x14ac:dyDescent="0.35">
      <c r="A128" s="157"/>
      <c r="B128" s="125"/>
      <c r="C128" s="159"/>
      <c r="D128" s="161"/>
      <c r="E128" s="126"/>
      <c r="F128" s="126"/>
      <c r="G128" s="110"/>
      <c r="H128" s="113"/>
      <c r="I128" s="126"/>
      <c r="J128" s="108"/>
      <c r="K128" s="125"/>
      <c r="L128" s="125"/>
      <c r="M128" s="125"/>
      <c r="N128" s="125"/>
      <c r="O128" s="125"/>
      <c r="P128" s="125"/>
      <c r="Q128" s="125"/>
      <c r="R128" s="125"/>
      <c r="S128" s="125"/>
      <c r="T128" s="125"/>
      <c r="U128" s="125"/>
      <c r="V128" s="125"/>
      <c r="W128" s="125"/>
      <c r="X128" s="125"/>
      <c r="Y128" s="125"/>
      <c r="Z128" s="125"/>
      <c r="AA128" s="125"/>
      <c r="AB128" s="125"/>
      <c r="AC128" s="125"/>
      <c r="AD128" s="126"/>
      <c r="AE128" s="125"/>
      <c r="AF128" s="126"/>
      <c r="AG128" s="126" t="str">
        <f>+IF(OR(AE128=1,AE128&lt;=5),"Moderado",IF(OR(AE128=6,AE128&lt;=11),"Mayor","Catastrófico"))</f>
        <v>Moderado</v>
      </c>
      <c r="AH128" s="127"/>
      <c r="AI128" s="128"/>
      <c r="AJ128" s="120"/>
      <c r="AK128" s="120"/>
      <c r="AL128" s="104"/>
      <c r="AM128" s="104"/>
      <c r="AN128" s="70" t="str">
        <f t="shared" si="12"/>
        <v/>
      </c>
      <c r="AO128" s="104"/>
      <c r="AP128" s="70" t="str">
        <f t="shared" si="13"/>
        <v/>
      </c>
      <c r="AQ128" s="104"/>
      <c r="AR128" s="70" t="str">
        <f t="shared" si="14"/>
        <v/>
      </c>
      <c r="AS128" s="104"/>
      <c r="AT128" s="70" t="str">
        <f t="shared" si="15"/>
        <v/>
      </c>
      <c r="AU128" s="104"/>
      <c r="AV128" s="70" t="str">
        <f t="shared" si="16"/>
        <v/>
      </c>
      <c r="AW128" s="104"/>
      <c r="AX128" s="70" t="str">
        <f t="shared" si="17"/>
        <v/>
      </c>
      <c r="AY128" s="104"/>
      <c r="AZ128" s="70" t="str">
        <f t="shared" si="18"/>
        <v/>
      </c>
      <c r="BA128" s="104" t="str">
        <f t="shared" si="19"/>
        <v/>
      </c>
      <c r="BB128" s="104" t="str">
        <f t="shared" si="20"/>
        <v/>
      </c>
      <c r="BC128" s="104"/>
      <c r="BD128" s="104" t="str">
        <f t="shared" si="22"/>
        <v>Débil</v>
      </c>
      <c r="BE128" s="104" t="str">
        <f t="shared" si="21"/>
        <v>Débil</v>
      </c>
      <c r="BF128" s="104">
        <f t="shared" si="23"/>
        <v>0</v>
      </c>
      <c r="BG128" s="126"/>
      <c r="BH128" s="143"/>
      <c r="BI128" s="126"/>
      <c r="BJ128" s="126"/>
      <c r="BK128" s="143"/>
      <c r="BL128" s="143"/>
      <c r="BM128" s="128"/>
      <c r="BN128" s="149"/>
    </row>
    <row r="129" spans="1:66" ht="15.75" hidden="1" customHeight="1" x14ac:dyDescent="0.35">
      <c r="A129" s="157"/>
      <c r="B129" s="125"/>
      <c r="C129" s="159"/>
      <c r="D129" s="161"/>
      <c r="E129" s="126"/>
      <c r="F129" s="126"/>
      <c r="G129" s="111"/>
      <c r="H129" s="114"/>
      <c r="I129" s="126"/>
      <c r="J129" s="107"/>
      <c r="K129" s="125"/>
      <c r="L129" s="125"/>
      <c r="M129" s="125"/>
      <c r="N129" s="125"/>
      <c r="O129" s="125"/>
      <c r="P129" s="125"/>
      <c r="Q129" s="125"/>
      <c r="R129" s="125"/>
      <c r="S129" s="125"/>
      <c r="T129" s="125"/>
      <c r="U129" s="125"/>
      <c r="V129" s="125"/>
      <c r="W129" s="125"/>
      <c r="X129" s="125"/>
      <c r="Y129" s="125"/>
      <c r="Z129" s="125"/>
      <c r="AA129" s="125"/>
      <c r="AB129" s="125"/>
      <c r="AC129" s="125"/>
      <c r="AD129" s="126"/>
      <c r="AE129" s="125"/>
      <c r="AF129" s="126"/>
      <c r="AG129" s="126" t="str">
        <f>+IF(OR(AE129=1,AE129&lt;=5),"Moderado",IF(OR(AE129=6,AE129&lt;=11),"Mayor","Catastrófico"))</f>
        <v>Moderado</v>
      </c>
      <c r="AH129" s="127"/>
      <c r="AI129" s="128"/>
      <c r="AJ129" s="124"/>
      <c r="AK129" s="124"/>
      <c r="AL129" s="118"/>
      <c r="AM129" s="118"/>
      <c r="AN129" s="70" t="str">
        <f t="shared" si="12"/>
        <v/>
      </c>
      <c r="AO129" s="118"/>
      <c r="AP129" s="70" t="str">
        <f t="shared" si="13"/>
        <v/>
      </c>
      <c r="AQ129" s="118"/>
      <c r="AR129" s="70" t="str">
        <f t="shared" si="14"/>
        <v/>
      </c>
      <c r="AS129" s="118"/>
      <c r="AT129" s="70" t="str">
        <f t="shared" si="15"/>
        <v/>
      </c>
      <c r="AU129" s="118"/>
      <c r="AV129" s="70" t="str">
        <f t="shared" si="16"/>
        <v/>
      </c>
      <c r="AW129" s="118"/>
      <c r="AX129" s="70" t="str">
        <f t="shared" si="17"/>
        <v/>
      </c>
      <c r="AY129" s="118"/>
      <c r="AZ129" s="70" t="str">
        <f t="shared" si="18"/>
        <v/>
      </c>
      <c r="BA129" s="118" t="str">
        <f t="shared" si="19"/>
        <v/>
      </c>
      <c r="BB129" s="118" t="str">
        <f t="shared" si="20"/>
        <v/>
      </c>
      <c r="BC129" s="118"/>
      <c r="BD129" s="118" t="str">
        <f t="shared" si="22"/>
        <v>Débil</v>
      </c>
      <c r="BE129" s="118" t="str">
        <f t="shared" si="21"/>
        <v>Débil</v>
      </c>
      <c r="BF129" s="118">
        <f t="shared" si="23"/>
        <v>0</v>
      </c>
      <c r="BG129" s="126"/>
      <c r="BH129" s="143"/>
      <c r="BI129" s="126"/>
      <c r="BJ129" s="126"/>
      <c r="BK129" s="143"/>
      <c r="BL129" s="143"/>
      <c r="BM129" s="128"/>
      <c r="BN129" s="149"/>
    </row>
    <row r="130" spans="1:66" ht="84" customHeight="1" x14ac:dyDescent="0.35">
      <c r="A130" s="157" t="s">
        <v>86</v>
      </c>
      <c r="B130" s="125" t="s">
        <v>233</v>
      </c>
      <c r="C130" s="159" t="s">
        <v>360</v>
      </c>
      <c r="D130" s="161" t="str">
        <f>+'Riesgo Corrupción'!C23</f>
        <v>Manipulación de los resultados de la evaluación independiente (Alterar a conveniencia propia o de terceros, los resultados de la evaluación independiente a cargo de la Oficina de Control Interno).</v>
      </c>
      <c r="E130" s="126" t="s">
        <v>128</v>
      </c>
      <c r="F130" s="126" t="s">
        <v>147</v>
      </c>
      <c r="G130" s="66" t="s">
        <v>396</v>
      </c>
      <c r="H130" s="71" t="s">
        <v>362</v>
      </c>
      <c r="I130" s="126" t="s">
        <v>105</v>
      </c>
      <c r="J130" s="66" t="s">
        <v>291</v>
      </c>
      <c r="K130" s="125" t="s">
        <v>176</v>
      </c>
      <c r="L130" s="125" t="s">
        <v>172</v>
      </c>
      <c r="M130" s="125" t="s">
        <v>172</v>
      </c>
      <c r="N130" s="125" t="s">
        <v>172</v>
      </c>
      <c r="O130" s="125" t="s">
        <v>172</v>
      </c>
      <c r="P130" s="125" t="s">
        <v>176</v>
      </c>
      <c r="Q130" s="125" t="s">
        <v>172</v>
      </c>
      <c r="R130" s="125" t="s">
        <v>176</v>
      </c>
      <c r="S130" s="125" t="s">
        <v>172</v>
      </c>
      <c r="T130" s="125" t="s">
        <v>172</v>
      </c>
      <c r="U130" s="125" t="s">
        <v>172</v>
      </c>
      <c r="V130" s="125" t="s">
        <v>172</v>
      </c>
      <c r="W130" s="125" t="s">
        <v>172</v>
      </c>
      <c r="X130" s="125" t="s">
        <v>172</v>
      </c>
      <c r="Y130" s="125" t="s">
        <v>172</v>
      </c>
      <c r="Z130" s="125" t="s">
        <v>176</v>
      </c>
      <c r="AA130" s="125" t="s">
        <v>172</v>
      </c>
      <c r="AB130" s="125" t="s">
        <v>172</v>
      </c>
      <c r="AC130" s="125" t="s">
        <v>176</v>
      </c>
      <c r="AD130" s="126">
        <f>COUNTIF(K130:AC138, "SI")</f>
        <v>14</v>
      </c>
      <c r="AE130" s="125" t="s">
        <v>134</v>
      </c>
      <c r="AF130" s="126">
        <f>+VLOOKUP(AE130,[6]Listados!$K$8:$L$12,2,0)</f>
        <v>3</v>
      </c>
      <c r="AG130" s="126" t="str">
        <f>+IF(OR(AD130=1,AD130&lt;=5),"Moderado",IF(OR(AD130=6,AD130&lt;=11),"Mayor","Catastrófico"))</f>
        <v>Catastrófico</v>
      </c>
      <c r="AH130" s="127" t="e">
        <f>+VLOOKUP(AG130,[6]Listados!K121:L125,2,0)</f>
        <v>#N/A</v>
      </c>
      <c r="AI130" s="128" t="str">
        <f>IF(AND(AE130&lt;&gt;"",AG130&lt;&gt;""),VLOOKUP(AE130&amp;AG130,Listados!$M$3:$N$27,2,FALSE),"")</f>
        <v>Extremo</v>
      </c>
      <c r="AJ130" s="119" t="s">
        <v>395</v>
      </c>
      <c r="AK130" s="94" t="s">
        <v>242</v>
      </c>
      <c r="AL130" s="103" t="s">
        <v>111</v>
      </c>
      <c r="AM130" s="103" t="s">
        <v>172</v>
      </c>
      <c r="AN130" s="70">
        <f>+IF(AM130="si",15,"")</f>
        <v>15</v>
      </c>
      <c r="AO130" s="103" t="s">
        <v>172</v>
      </c>
      <c r="AP130" s="70">
        <f>+IF(AO130="si",15,"")</f>
        <v>15</v>
      </c>
      <c r="AQ130" s="103" t="s">
        <v>172</v>
      </c>
      <c r="AR130" s="70">
        <f t="shared" si="14"/>
        <v>15</v>
      </c>
      <c r="AS130" s="103" t="s">
        <v>195</v>
      </c>
      <c r="AT130" s="70">
        <f t="shared" si="15"/>
        <v>15</v>
      </c>
      <c r="AU130" s="103" t="s">
        <v>172</v>
      </c>
      <c r="AV130" s="70">
        <f>+IF(AU130="si",15,"")</f>
        <v>15</v>
      </c>
      <c r="AW130" s="103" t="s">
        <v>172</v>
      </c>
      <c r="AX130" s="70">
        <f t="shared" si="17"/>
        <v>15</v>
      </c>
      <c r="AY130" s="103" t="s">
        <v>173</v>
      </c>
      <c r="AZ130" s="70">
        <f t="shared" si="18"/>
        <v>10</v>
      </c>
      <c r="BA130" s="121">
        <f t="shared" si="19"/>
        <v>100</v>
      </c>
      <c r="BB130" s="121" t="str">
        <f t="shared" si="20"/>
        <v>Fuerte</v>
      </c>
      <c r="BC130" s="103" t="s">
        <v>174</v>
      </c>
      <c r="BD130" s="121" t="str">
        <f t="shared" si="22"/>
        <v>Fuerte</v>
      </c>
      <c r="BE130" s="121" t="str">
        <f t="shared" si="21"/>
        <v>Fuerte</v>
      </c>
      <c r="BF130" s="121">
        <f t="shared" si="23"/>
        <v>100</v>
      </c>
      <c r="BG130" s="121">
        <v>100</v>
      </c>
      <c r="BH130" s="163" t="str">
        <f>IF(BG130&lt;=50, "Débil", IF(BG130&lt;=99,"Moderado","Fuerte"))</f>
        <v>Fuerte</v>
      </c>
      <c r="BI130" s="121">
        <f>+IF(BH130="Fuerte",2,IF(BH130="Moderado",1,0))</f>
        <v>2</v>
      </c>
      <c r="BJ130" s="121">
        <f>+AF130-BI130</f>
        <v>1</v>
      </c>
      <c r="BK130" s="163" t="str">
        <f>+VLOOKUP(BJ130,Listados!$J$18:$K$24,2,TRUE)</f>
        <v>Rara Vez</v>
      </c>
      <c r="BL130" s="163" t="str">
        <f>IF(ISBLANK(AG130),"",AG130)</f>
        <v>Catastrófico</v>
      </c>
      <c r="BM130" s="151" t="str">
        <f>IF(AND(BK130&lt;&gt;"",BL130&lt;&gt;""),VLOOKUP(BK130&amp;BL130,Listados!$M$3:$N$27,2,FALSE),"")</f>
        <v>Extremo</v>
      </c>
      <c r="BN130" s="154" t="str">
        <f>+VLOOKUP(BM130,Listados!$P$3:$Q$6,2,FALSE)</f>
        <v>Evitar el riesgo</v>
      </c>
    </row>
    <row r="131" spans="1:66" ht="92.25" customHeight="1" x14ac:dyDescent="0.35">
      <c r="A131" s="157"/>
      <c r="B131" s="125"/>
      <c r="C131" s="159"/>
      <c r="D131" s="161"/>
      <c r="E131" s="126"/>
      <c r="F131" s="126"/>
      <c r="G131" s="66" t="s">
        <v>241</v>
      </c>
      <c r="H131" s="71" t="s">
        <v>362</v>
      </c>
      <c r="I131" s="126"/>
      <c r="J131" s="66" t="s">
        <v>292</v>
      </c>
      <c r="K131" s="125"/>
      <c r="L131" s="125"/>
      <c r="M131" s="125"/>
      <c r="N131" s="125"/>
      <c r="O131" s="125"/>
      <c r="P131" s="125"/>
      <c r="Q131" s="125"/>
      <c r="R131" s="125"/>
      <c r="S131" s="125"/>
      <c r="T131" s="125"/>
      <c r="U131" s="125"/>
      <c r="V131" s="125"/>
      <c r="W131" s="125"/>
      <c r="X131" s="125"/>
      <c r="Y131" s="125"/>
      <c r="Z131" s="125"/>
      <c r="AA131" s="125"/>
      <c r="AB131" s="125"/>
      <c r="AC131" s="125"/>
      <c r="AD131" s="126"/>
      <c r="AE131" s="125"/>
      <c r="AF131" s="126"/>
      <c r="AG131" s="126" t="str">
        <f>+IF(OR(AE131=1,AE131&lt;=5),"Moderado",IF(OR(AE131=6,AE131&lt;=11),"Mayor","Catastrófico"))</f>
        <v>Moderado</v>
      </c>
      <c r="AH131" s="127"/>
      <c r="AI131" s="128"/>
      <c r="AJ131" s="120"/>
      <c r="AK131" s="95" t="s">
        <v>244</v>
      </c>
      <c r="AL131" s="104"/>
      <c r="AM131" s="104"/>
      <c r="AN131" s="70" t="str">
        <f t="shared" ref="AN131:AN133" si="24">+IF(AM131="si",15,"")</f>
        <v/>
      </c>
      <c r="AO131" s="104"/>
      <c r="AP131" s="70" t="str">
        <f t="shared" ref="AP131:AP133" si="25">+IF(AO131="si",15,"")</f>
        <v/>
      </c>
      <c r="AQ131" s="104"/>
      <c r="AR131" s="70" t="str">
        <f t="shared" si="14"/>
        <v/>
      </c>
      <c r="AS131" s="104"/>
      <c r="AT131" s="70" t="str">
        <f t="shared" si="15"/>
        <v/>
      </c>
      <c r="AU131" s="104"/>
      <c r="AV131" s="70" t="str">
        <f t="shared" ref="AV131:AV136" si="26">+IF(AU131="si",15,"")</f>
        <v/>
      </c>
      <c r="AW131" s="104"/>
      <c r="AX131" s="70" t="str">
        <f t="shared" si="17"/>
        <v/>
      </c>
      <c r="AY131" s="104"/>
      <c r="AZ131" s="70" t="str">
        <f t="shared" si="18"/>
        <v/>
      </c>
      <c r="BA131" s="122"/>
      <c r="BB131" s="122"/>
      <c r="BC131" s="104"/>
      <c r="BD131" s="122"/>
      <c r="BE131" s="122"/>
      <c r="BF131" s="122"/>
      <c r="BG131" s="122"/>
      <c r="BH131" s="164"/>
      <c r="BI131" s="122"/>
      <c r="BJ131" s="122"/>
      <c r="BK131" s="164"/>
      <c r="BL131" s="164"/>
      <c r="BM131" s="152"/>
      <c r="BN131" s="155"/>
    </row>
    <row r="132" spans="1:66" ht="48.75" customHeight="1" x14ac:dyDescent="0.35">
      <c r="A132" s="157"/>
      <c r="B132" s="125"/>
      <c r="C132" s="159"/>
      <c r="D132" s="161"/>
      <c r="E132" s="126"/>
      <c r="F132" s="126"/>
      <c r="G132" s="66" t="s">
        <v>242</v>
      </c>
      <c r="H132" s="71" t="s">
        <v>362</v>
      </c>
      <c r="I132" s="126"/>
      <c r="J132" s="66" t="s">
        <v>293</v>
      </c>
      <c r="K132" s="125"/>
      <c r="L132" s="125"/>
      <c r="M132" s="125"/>
      <c r="N132" s="125"/>
      <c r="O132" s="125"/>
      <c r="P132" s="125"/>
      <c r="Q132" s="125"/>
      <c r="R132" s="125"/>
      <c r="S132" s="125"/>
      <c r="T132" s="125"/>
      <c r="U132" s="125"/>
      <c r="V132" s="125"/>
      <c r="W132" s="125"/>
      <c r="X132" s="125"/>
      <c r="Y132" s="125"/>
      <c r="Z132" s="125"/>
      <c r="AA132" s="125"/>
      <c r="AB132" s="125"/>
      <c r="AC132" s="125"/>
      <c r="AD132" s="126"/>
      <c r="AE132" s="125"/>
      <c r="AF132" s="126"/>
      <c r="AG132" s="126" t="str">
        <f>+IF(OR(AE132=1,AE132&lt;=5),"Moderado",IF(OR(AE132=6,AE132&lt;=11),"Mayor","Catastrófico"))</f>
        <v>Moderado</v>
      </c>
      <c r="AH132" s="127"/>
      <c r="AI132" s="128"/>
      <c r="AJ132" s="120"/>
      <c r="AK132" s="188" t="s">
        <v>246</v>
      </c>
      <c r="AL132" s="104"/>
      <c r="AM132" s="104"/>
      <c r="AN132" s="70" t="str">
        <f t="shared" si="24"/>
        <v/>
      </c>
      <c r="AO132" s="104"/>
      <c r="AP132" s="70" t="str">
        <f t="shared" si="25"/>
        <v/>
      </c>
      <c r="AQ132" s="104"/>
      <c r="AR132" s="70" t="str">
        <f t="shared" si="14"/>
        <v/>
      </c>
      <c r="AS132" s="104"/>
      <c r="AT132" s="70" t="str">
        <f t="shared" si="15"/>
        <v/>
      </c>
      <c r="AU132" s="104"/>
      <c r="AV132" s="70" t="str">
        <f t="shared" si="26"/>
        <v/>
      </c>
      <c r="AW132" s="104"/>
      <c r="AX132" s="70" t="str">
        <f t="shared" si="17"/>
        <v/>
      </c>
      <c r="AY132" s="104"/>
      <c r="AZ132" s="70" t="str">
        <f t="shared" si="18"/>
        <v/>
      </c>
      <c r="BA132" s="122"/>
      <c r="BB132" s="122"/>
      <c r="BC132" s="104"/>
      <c r="BD132" s="122"/>
      <c r="BE132" s="122"/>
      <c r="BF132" s="122"/>
      <c r="BG132" s="122"/>
      <c r="BH132" s="164"/>
      <c r="BI132" s="122"/>
      <c r="BJ132" s="122"/>
      <c r="BK132" s="164"/>
      <c r="BL132" s="164"/>
      <c r="BM132" s="152"/>
      <c r="BN132" s="155"/>
    </row>
    <row r="133" spans="1:66" ht="63" customHeight="1" x14ac:dyDescent="0.35">
      <c r="A133" s="157"/>
      <c r="B133" s="125"/>
      <c r="C133" s="159"/>
      <c r="D133" s="161"/>
      <c r="E133" s="126"/>
      <c r="F133" s="126"/>
      <c r="G133" s="66" t="s">
        <v>243</v>
      </c>
      <c r="H133" s="71" t="s">
        <v>362</v>
      </c>
      <c r="I133" s="126"/>
      <c r="J133" s="66" t="s">
        <v>294</v>
      </c>
      <c r="K133" s="125"/>
      <c r="L133" s="125"/>
      <c r="M133" s="125"/>
      <c r="N133" s="125"/>
      <c r="O133" s="125"/>
      <c r="P133" s="125"/>
      <c r="Q133" s="125"/>
      <c r="R133" s="125"/>
      <c r="S133" s="125"/>
      <c r="T133" s="125"/>
      <c r="U133" s="125"/>
      <c r="V133" s="125"/>
      <c r="W133" s="125"/>
      <c r="X133" s="125"/>
      <c r="Y133" s="125"/>
      <c r="Z133" s="125"/>
      <c r="AA133" s="125"/>
      <c r="AB133" s="125"/>
      <c r="AC133" s="125"/>
      <c r="AD133" s="126"/>
      <c r="AE133" s="125"/>
      <c r="AF133" s="126"/>
      <c r="AG133" s="126" t="str">
        <f>+IF(OR(AE133=1,AE133&lt;=5),"Moderado",IF(OR(AE133=6,AE133&lt;=11),"Mayor","Catastrófico"))</f>
        <v>Moderado</v>
      </c>
      <c r="AH133" s="127"/>
      <c r="AI133" s="128"/>
      <c r="AJ133" s="120"/>
      <c r="AK133" s="190"/>
      <c r="AL133" s="118"/>
      <c r="AM133" s="118"/>
      <c r="AN133" s="70" t="str">
        <f t="shared" si="24"/>
        <v/>
      </c>
      <c r="AO133" s="118"/>
      <c r="AP133" s="70" t="str">
        <f t="shared" si="25"/>
        <v/>
      </c>
      <c r="AQ133" s="118"/>
      <c r="AR133" s="70" t="str">
        <f t="shared" si="14"/>
        <v/>
      </c>
      <c r="AS133" s="118"/>
      <c r="AT133" s="70" t="str">
        <f t="shared" si="15"/>
        <v/>
      </c>
      <c r="AU133" s="118"/>
      <c r="AV133" s="70" t="str">
        <f t="shared" si="26"/>
        <v/>
      </c>
      <c r="AW133" s="118"/>
      <c r="AX133" s="70" t="str">
        <f t="shared" si="17"/>
        <v/>
      </c>
      <c r="AY133" s="118"/>
      <c r="AZ133" s="70" t="str">
        <f t="shared" si="18"/>
        <v/>
      </c>
      <c r="BA133" s="123"/>
      <c r="BB133" s="123"/>
      <c r="BC133" s="118"/>
      <c r="BD133" s="123"/>
      <c r="BE133" s="123"/>
      <c r="BF133" s="123"/>
      <c r="BG133" s="122"/>
      <c r="BH133" s="164"/>
      <c r="BI133" s="122"/>
      <c r="BJ133" s="122"/>
      <c r="BK133" s="164"/>
      <c r="BL133" s="164"/>
      <c r="BM133" s="152"/>
      <c r="BN133" s="155"/>
    </row>
    <row r="134" spans="1:66" ht="49.5" customHeight="1" x14ac:dyDescent="0.35">
      <c r="A134" s="157"/>
      <c r="B134" s="125"/>
      <c r="C134" s="159"/>
      <c r="D134" s="161"/>
      <c r="E134" s="126"/>
      <c r="F134" s="126"/>
      <c r="G134" s="66" t="s">
        <v>244</v>
      </c>
      <c r="H134" s="71" t="s">
        <v>362</v>
      </c>
      <c r="I134" s="126"/>
      <c r="J134" s="106" t="s">
        <v>295</v>
      </c>
      <c r="K134" s="125"/>
      <c r="L134" s="125"/>
      <c r="M134" s="125"/>
      <c r="N134" s="125"/>
      <c r="O134" s="125"/>
      <c r="P134" s="125"/>
      <c r="Q134" s="125"/>
      <c r="R134" s="125"/>
      <c r="S134" s="125"/>
      <c r="T134" s="125"/>
      <c r="U134" s="125"/>
      <c r="V134" s="125"/>
      <c r="W134" s="125"/>
      <c r="X134" s="125"/>
      <c r="Y134" s="125"/>
      <c r="Z134" s="125"/>
      <c r="AA134" s="125"/>
      <c r="AB134" s="125"/>
      <c r="AC134" s="125"/>
      <c r="AD134" s="126"/>
      <c r="AE134" s="125"/>
      <c r="AF134" s="126"/>
      <c r="AG134" s="126" t="str">
        <f>+IF(OR(AE134=1,AE134&lt;=5),"Moderado",IF(OR(AE134=6,AE134&lt;=11),"Mayor","Catastrófico"))</f>
        <v>Moderado</v>
      </c>
      <c r="AH134" s="127"/>
      <c r="AI134" s="128"/>
      <c r="AJ134" s="119" t="s">
        <v>369</v>
      </c>
      <c r="AK134" s="94" t="s">
        <v>242</v>
      </c>
      <c r="AL134" s="103" t="s">
        <v>111</v>
      </c>
      <c r="AM134" s="103" t="s">
        <v>172</v>
      </c>
      <c r="AN134" s="70">
        <f>+IF(AM134="si",15,"")</f>
        <v>15</v>
      </c>
      <c r="AO134" s="103" t="s">
        <v>172</v>
      </c>
      <c r="AP134" s="70">
        <f>+IF(AO134="si",15,"")</f>
        <v>15</v>
      </c>
      <c r="AQ134" s="103" t="s">
        <v>172</v>
      </c>
      <c r="AR134" s="70">
        <f t="shared" si="14"/>
        <v>15</v>
      </c>
      <c r="AS134" s="103" t="s">
        <v>195</v>
      </c>
      <c r="AT134" s="70">
        <f t="shared" si="15"/>
        <v>15</v>
      </c>
      <c r="AU134" s="103" t="s">
        <v>172</v>
      </c>
      <c r="AV134" s="70">
        <f t="shared" si="26"/>
        <v>15</v>
      </c>
      <c r="AW134" s="103" t="s">
        <v>172</v>
      </c>
      <c r="AX134" s="70">
        <f t="shared" si="17"/>
        <v>15</v>
      </c>
      <c r="AY134" s="103" t="s">
        <v>173</v>
      </c>
      <c r="AZ134" s="70">
        <f t="shared" si="18"/>
        <v>10</v>
      </c>
      <c r="BA134" s="121">
        <f t="shared" ref="BA134" si="27">IF((SUM(AN134,AP134,AR134,AT134,AV134,AX134,AZ134)=0),"",(SUM(AN134,AP134,AR134,AT134,AV134,AX134,AZ134)))</f>
        <v>100</v>
      </c>
      <c r="BB134" s="121" t="str">
        <f t="shared" ref="BB134" si="28">IF(BA134&lt;=85,"Débil",IF(BA134&lt;=95,"Moderado",IF(BA134=100,"Fuerte","")))</f>
        <v>Fuerte</v>
      </c>
      <c r="BC134" s="103" t="s">
        <v>174</v>
      </c>
      <c r="BD134" s="121" t="str">
        <f t="shared" ref="BD134" si="29">+IF(BC134="siempre","Fuerte",IF(BC134="Algunas veces","Moderado","Débil"))</f>
        <v>Fuerte</v>
      </c>
      <c r="BE134" s="121" t="str">
        <f t="shared" ref="BE134" si="30">IF(AND(BB134="Fuerte",BD134="Fuerte"),"Fuerte",IF(AND(BB134="Fuerte",BD134="Moderado"),"Moderado",IF(AND(BB134="Moderado",BD134="Fuerte"),"Moderado",IF(AND(BB134="Moderado",BD134="Moderado"),"Moderado","Débil"))))</f>
        <v>Fuerte</v>
      </c>
      <c r="BF134" s="121">
        <v>100</v>
      </c>
      <c r="BG134" s="122"/>
      <c r="BH134" s="164"/>
      <c r="BI134" s="122"/>
      <c r="BJ134" s="122"/>
      <c r="BK134" s="164"/>
      <c r="BL134" s="164"/>
      <c r="BM134" s="152"/>
      <c r="BN134" s="155"/>
    </row>
    <row r="135" spans="1:66" ht="64.5" customHeight="1" x14ac:dyDescent="0.35">
      <c r="A135" s="157"/>
      <c r="B135" s="125"/>
      <c r="C135" s="159"/>
      <c r="D135" s="161"/>
      <c r="E135" s="126"/>
      <c r="F135" s="126"/>
      <c r="G135" s="106" t="s">
        <v>245</v>
      </c>
      <c r="H135" s="112" t="s">
        <v>362</v>
      </c>
      <c r="I135" s="126"/>
      <c r="J135" s="108"/>
      <c r="K135" s="125"/>
      <c r="L135" s="125"/>
      <c r="M135" s="125"/>
      <c r="N135" s="125"/>
      <c r="O135" s="125"/>
      <c r="P135" s="125"/>
      <c r="Q135" s="125"/>
      <c r="R135" s="125"/>
      <c r="S135" s="125"/>
      <c r="T135" s="125"/>
      <c r="U135" s="125"/>
      <c r="V135" s="125"/>
      <c r="W135" s="125"/>
      <c r="X135" s="125"/>
      <c r="Y135" s="125"/>
      <c r="Z135" s="125"/>
      <c r="AA135" s="125"/>
      <c r="AB135" s="125"/>
      <c r="AC135" s="125"/>
      <c r="AD135" s="126"/>
      <c r="AE135" s="125"/>
      <c r="AF135" s="126"/>
      <c r="AG135" s="126"/>
      <c r="AH135" s="127"/>
      <c r="AI135" s="128"/>
      <c r="AJ135" s="120"/>
      <c r="AK135" s="188" t="s">
        <v>243</v>
      </c>
      <c r="AL135" s="104"/>
      <c r="AM135" s="104"/>
      <c r="AN135" s="70" t="str">
        <f t="shared" ref="AN135:AN137" si="31">+IF(AM135="si",15,"")</f>
        <v/>
      </c>
      <c r="AO135" s="104"/>
      <c r="AP135" s="70" t="str">
        <f t="shared" ref="AP135:AP137" si="32">+IF(AO135="si",15,"")</f>
        <v/>
      </c>
      <c r="AQ135" s="104"/>
      <c r="AR135" s="70" t="str">
        <f t="shared" si="14"/>
        <v/>
      </c>
      <c r="AS135" s="104"/>
      <c r="AT135" s="70"/>
      <c r="AU135" s="104"/>
      <c r="AV135" s="70"/>
      <c r="AW135" s="104"/>
      <c r="AX135" s="70"/>
      <c r="AY135" s="104"/>
      <c r="AZ135" s="70"/>
      <c r="BA135" s="122"/>
      <c r="BB135" s="122"/>
      <c r="BC135" s="104"/>
      <c r="BD135" s="122"/>
      <c r="BE135" s="122"/>
      <c r="BF135" s="122"/>
      <c r="BG135" s="122"/>
      <c r="BH135" s="164"/>
      <c r="BI135" s="122"/>
      <c r="BJ135" s="122"/>
      <c r="BK135" s="164"/>
      <c r="BL135" s="164"/>
      <c r="BM135" s="152"/>
      <c r="BN135" s="155"/>
    </row>
    <row r="136" spans="1:66" ht="13.5" hidden="1" customHeight="1" x14ac:dyDescent="0.35">
      <c r="A136" s="157"/>
      <c r="B136" s="125"/>
      <c r="C136" s="159"/>
      <c r="D136" s="161"/>
      <c r="E136" s="126"/>
      <c r="F136" s="126"/>
      <c r="G136" s="107"/>
      <c r="H136" s="114"/>
      <c r="I136" s="126"/>
      <c r="J136" s="108"/>
      <c r="K136" s="125"/>
      <c r="L136" s="125"/>
      <c r="M136" s="125"/>
      <c r="N136" s="125"/>
      <c r="O136" s="125"/>
      <c r="P136" s="125"/>
      <c r="Q136" s="125"/>
      <c r="R136" s="125"/>
      <c r="S136" s="125"/>
      <c r="T136" s="125"/>
      <c r="U136" s="125"/>
      <c r="V136" s="125"/>
      <c r="W136" s="125"/>
      <c r="X136" s="125"/>
      <c r="Y136" s="125"/>
      <c r="Z136" s="125"/>
      <c r="AA136" s="125"/>
      <c r="AB136" s="125"/>
      <c r="AC136" s="125"/>
      <c r="AD136" s="126"/>
      <c r="AE136" s="125"/>
      <c r="AF136" s="126"/>
      <c r="AG136" s="126"/>
      <c r="AH136" s="127"/>
      <c r="AI136" s="128"/>
      <c r="AJ136" s="120"/>
      <c r="AK136" s="189"/>
      <c r="AL136" s="104"/>
      <c r="AM136" s="104"/>
      <c r="AN136" s="70" t="str">
        <f t="shared" si="31"/>
        <v/>
      </c>
      <c r="AO136" s="104"/>
      <c r="AP136" s="70" t="str">
        <f t="shared" si="32"/>
        <v/>
      </c>
      <c r="AQ136" s="104"/>
      <c r="AR136" s="70" t="str">
        <f t="shared" si="14"/>
        <v/>
      </c>
      <c r="AS136" s="104"/>
      <c r="AT136" s="70" t="str">
        <f t="shared" si="15"/>
        <v/>
      </c>
      <c r="AU136" s="104"/>
      <c r="AV136" s="70" t="str">
        <f t="shared" si="26"/>
        <v/>
      </c>
      <c r="AW136" s="104"/>
      <c r="AX136" s="70" t="str">
        <f t="shared" si="17"/>
        <v/>
      </c>
      <c r="AY136" s="104"/>
      <c r="AZ136" s="70" t="str">
        <f t="shared" si="18"/>
        <v/>
      </c>
      <c r="BA136" s="122"/>
      <c r="BB136" s="122"/>
      <c r="BC136" s="104"/>
      <c r="BD136" s="122"/>
      <c r="BE136" s="122"/>
      <c r="BF136" s="122"/>
      <c r="BG136" s="122"/>
      <c r="BH136" s="164"/>
      <c r="BI136" s="122"/>
      <c r="BJ136" s="122"/>
      <c r="BK136" s="164"/>
      <c r="BL136" s="164"/>
      <c r="BM136" s="152"/>
      <c r="BN136" s="155"/>
    </row>
    <row r="137" spans="1:66" ht="41.25" customHeight="1" x14ac:dyDescent="0.35">
      <c r="A137" s="157"/>
      <c r="B137" s="125"/>
      <c r="C137" s="159"/>
      <c r="D137" s="161"/>
      <c r="E137" s="126"/>
      <c r="F137" s="126"/>
      <c r="G137" s="106" t="s">
        <v>246</v>
      </c>
      <c r="H137" s="112" t="s">
        <v>362</v>
      </c>
      <c r="I137" s="126"/>
      <c r="J137" s="108"/>
      <c r="K137" s="125"/>
      <c r="L137" s="125"/>
      <c r="M137" s="125"/>
      <c r="N137" s="125"/>
      <c r="O137" s="125"/>
      <c r="P137" s="125"/>
      <c r="Q137" s="125"/>
      <c r="R137" s="125"/>
      <c r="S137" s="125"/>
      <c r="T137" s="125"/>
      <c r="U137" s="125"/>
      <c r="V137" s="125"/>
      <c r="W137" s="125"/>
      <c r="X137" s="125"/>
      <c r="Y137" s="125"/>
      <c r="Z137" s="125"/>
      <c r="AA137" s="125"/>
      <c r="AB137" s="125"/>
      <c r="AC137" s="125"/>
      <c r="AD137" s="126"/>
      <c r="AE137" s="125"/>
      <c r="AF137" s="126"/>
      <c r="AG137" s="126"/>
      <c r="AH137" s="127"/>
      <c r="AI137" s="128"/>
      <c r="AJ137" s="120"/>
      <c r="AK137" s="189"/>
      <c r="AL137" s="104"/>
      <c r="AM137" s="104"/>
      <c r="AN137" s="70" t="str">
        <f t="shared" si="31"/>
        <v/>
      </c>
      <c r="AO137" s="104"/>
      <c r="AP137" s="70" t="str">
        <f t="shared" si="32"/>
        <v/>
      </c>
      <c r="AQ137" s="104"/>
      <c r="AR137" s="70" t="str">
        <f t="shared" si="14"/>
        <v/>
      </c>
      <c r="AS137" s="104"/>
      <c r="AT137" s="70" t="str">
        <f t="shared" si="15"/>
        <v/>
      </c>
      <c r="AU137" s="104"/>
      <c r="AV137" s="70" t="str">
        <f>+IF(AU137="si",15,"")</f>
        <v/>
      </c>
      <c r="AW137" s="104"/>
      <c r="AX137" s="70" t="str">
        <f t="shared" si="17"/>
        <v/>
      </c>
      <c r="AY137" s="104"/>
      <c r="AZ137" s="70" t="str">
        <f t="shared" si="18"/>
        <v/>
      </c>
      <c r="BA137" s="122"/>
      <c r="BB137" s="122"/>
      <c r="BC137" s="104"/>
      <c r="BD137" s="122"/>
      <c r="BE137" s="122"/>
      <c r="BF137" s="122"/>
      <c r="BG137" s="122"/>
      <c r="BH137" s="164"/>
      <c r="BI137" s="122"/>
      <c r="BJ137" s="122"/>
      <c r="BK137" s="164"/>
      <c r="BL137" s="164"/>
      <c r="BM137" s="152"/>
      <c r="BN137" s="155"/>
    </row>
    <row r="138" spans="1:66" ht="25.5" customHeight="1" x14ac:dyDescent="0.35">
      <c r="A138" s="157"/>
      <c r="B138" s="125"/>
      <c r="C138" s="159"/>
      <c r="D138" s="161"/>
      <c r="E138" s="126"/>
      <c r="F138" s="126"/>
      <c r="G138" s="107"/>
      <c r="H138" s="114"/>
      <c r="I138" s="126"/>
      <c r="J138" s="107"/>
      <c r="K138" s="125"/>
      <c r="L138" s="125"/>
      <c r="M138" s="125"/>
      <c r="N138" s="125"/>
      <c r="O138" s="125"/>
      <c r="P138" s="125"/>
      <c r="Q138" s="125"/>
      <c r="R138" s="125"/>
      <c r="S138" s="125"/>
      <c r="T138" s="125"/>
      <c r="U138" s="125"/>
      <c r="V138" s="125"/>
      <c r="W138" s="125"/>
      <c r="X138" s="125"/>
      <c r="Y138" s="125"/>
      <c r="Z138" s="125"/>
      <c r="AA138" s="125"/>
      <c r="AB138" s="125"/>
      <c r="AC138" s="125"/>
      <c r="AD138" s="126"/>
      <c r="AE138" s="125"/>
      <c r="AF138" s="126"/>
      <c r="AG138" s="126" t="str">
        <f>+IF(OR(AE138=1,AE138&lt;=5),"Moderado",IF(OR(AE138=6,AE138&lt;=11),"Mayor","Catastrófico"))</f>
        <v>Moderado</v>
      </c>
      <c r="AH138" s="127"/>
      <c r="AI138" s="128"/>
      <c r="AJ138" s="124"/>
      <c r="AK138" s="190"/>
      <c r="AL138" s="118"/>
      <c r="AM138" s="118"/>
      <c r="AN138" s="70" t="str">
        <f t="shared" si="12"/>
        <v/>
      </c>
      <c r="AO138" s="118"/>
      <c r="AP138" s="70" t="str">
        <f t="shared" si="13"/>
        <v/>
      </c>
      <c r="AQ138" s="118"/>
      <c r="AR138" s="70" t="str">
        <f t="shared" si="14"/>
        <v/>
      </c>
      <c r="AS138" s="118"/>
      <c r="AT138" s="70" t="str">
        <f t="shared" si="15"/>
        <v/>
      </c>
      <c r="AU138" s="118"/>
      <c r="AV138" s="70" t="str">
        <f t="shared" si="16"/>
        <v/>
      </c>
      <c r="AW138" s="118"/>
      <c r="AX138" s="70" t="str">
        <f t="shared" si="17"/>
        <v/>
      </c>
      <c r="AY138" s="118"/>
      <c r="AZ138" s="70" t="str">
        <f t="shared" si="18"/>
        <v/>
      </c>
      <c r="BA138" s="123"/>
      <c r="BB138" s="123"/>
      <c r="BC138" s="118"/>
      <c r="BD138" s="123"/>
      <c r="BE138" s="123"/>
      <c r="BF138" s="123"/>
      <c r="BG138" s="123"/>
      <c r="BH138" s="165"/>
      <c r="BI138" s="123"/>
      <c r="BJ138" s="123"/>
      <c r="BK138" s="165"/>
      <c r="BL138" s="165"/>
      <c r="BM138" s="153"/>
      <c r="BN138" s="156"/>
    </row>
    <row r="139" spans="1:66" ht="141.75" customHeight="1" x14ac:dyDescent="0.35">
      <c r="A139" s="157" t="s">
        <v>87</v>
      </c>
      <c r="B139" s="125" t="s">
        <v>235</v>
      </c>
      <c r="C139" s="159" t="s">
        <v>361</v>
      </c>
      <c r="D139" s="161" t="str">
        <f>+'Riesgo Corrupción'!C24</f>
        <v>Pérdida intencional de expedientes físicos y/o mutilación de documentos e información electrónica.</v>
      </c>
      <c r="E139" s="126" t="s">
        <v>128</v>
      </c>
      <c r="F139" s="126" t="s">
        <v>104</v>
      </c>
      <c r="G139" s="65" t="s">
        <v>363</v>
      </c>
      <c r="H139" s="71" t="s">
        <v>362</v>
      </c>
      <c r="I139" s="126" t="s">
        <v>105</v>
      </c>
      <c r="J139" s="66" t="s">
        <v>296</v>
      </c>
      <c r="K139" s="125" t="s">
        <v>172</v>
      </c>
      <c r="L139" s="125" t="s">
        <v>172</v>
      </c>
      <c r="M139" s="125" t="s">
        <v>172</v>
      </c>
      <c r="N139" s="125" t="s">
        <v>172</v>
      </c>
      <c r="O139" s="125" t="s">
        <v>172</v>
      </c>
      <c r="P139" s="125" t="s">
        <v>176</v>
      </c>
      <c r="Q139" s="125" t="s">
        <v>172</v>
      </c>
      <c r="R139" s="125" t="s">
        <v>176</v>
      </c>
      <c r="S139" s="125" t="s">
        <v>172</v>
      </c>
      <c r="T139" s="125" t="s">
        <v>172</v>
      </c>
      <c r="U139" s="125" t="s">
        <v>172</v>
      </c>
      <c r="V139" s="125" t="s">
        <v>172</v>
      </c>
      <c r="W139" s="125" t="s">
        <v>172</v>
      </c>
      <c r="X139" s="125" t="s">
        <v>172</v>
      </c>
      <c r="Y139" s="125" t="s">
        <v>172</v>
      </c>
      <c r="Z139" s="125" t="s">
        <v>176</v>
      </c>
      <c r="AA139" s="125" t="s">
        <v>172</v>
      </c>
      <c r="AB139" s="125" t="s">
        <v>172</v>
      </c>
      <c r="AC139" s="125" t="s">
        <v>176</v>
      </c>
      <c r="AD139" s="126">
        <f>COUNTIF(K139:AC144, "SI")</f>
        <v>15</v>
      </c>
      <c r="AE139" s="125" t="s">
        <v>148</v>
      </c>
      <c r="AF139" s="126">
        <f>+VLOOKUP(AE139,[6]Listados!$K$8:$L$12,2,0)</f>
        <v>5</v>
      </c>
      <c r="AG139" s="126" t="str">
        <f>+IF(OR(AD139=1,AD139&lt;=5),"Moderado",IF(OR(AD139=6,AD139&lt;=11),"Mayor","Catastrófico"))</f>
        <v>Catastrófico</v>
      </c>
      <c r="AH139" s="127">
        <v>5</v>
      </c>
      <c r="AI139" s="128" t="str">
        <f>IF(AND(AE139&lt;&gt;"",AG139&lt;&gt;""),VLOOKUP(AE139&amp;AG139,Listados!$M$3:$N$27,2,FALSE),"")</f>
        <v>Extremo</v>
      </c>
      <c r="AJ139" s="64" t="str">
        <f>+'Descripción del Control '!B$22</f>
        <v xml:space="preserve"> 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v>
      </c>
      <c r="AK139" s="64" t="s">
        <v>363</v>
      </c>
      <c r="AL139" s="69" t="s">
        <v>111</v>
      </c>
      <c r="AM139" s="69" t="s">
        <v>172</v>
      </c>
      <c r="AN139" s="70">
        <f>+IF(AM139="si",15,"")</f>
        <v>15</v>
      </c>
      <c r="AO139" s="69" t="s">
        <v>172</v>
      </c>
      <c r="AP139" s="70">
        <f>+IF(AO139="si",15,"")</f>
        <v>15</v>
      </c>
      <c r="AQ139" s="69" t="s">
        <v>172</v>
      </c>
      <c r="AR139" s="70">
        <f t="shared" si="14"/>
        <v>15</v>
      </c>
      <c r="AS139" s="69" t="s">
        <v>195</v>
      </c>
      <c r="AT139" s="70">
        <f t="shared" si="15"/>
        <v>15</v>
      </c>
      <c r="AU139" s="69" t="s">
        <v>172</v>
      </c>
      <c r="AV139" s="70">
        <f>+IF(AU139="si",15,"")</f>
        <v>15</v>
      </c>
      <c r="AW139" s="69" t="s">
        <v>172</v>
      </c>
      <c r="AX139" s="70">
        <f t="shared" si="17"/>
        <v>15</v>
      </c>
      <c r="AY139" s="69" t="s">
        <v>173</v>
      </c>
      <c r="AZ139" s="70">
        <f t="shared" si="18"/>
        <v>10</v>
      </c>
      <c r="BA139" s="70">
        <f t="shared" si="19"/>
        <v>100</v>
      </c>
      <c r="BB139" s="70" t="str">
        <f t="shared" si="20"/>
        <v>Fuerte</v>
      </c>
      <c r="BC139" s="69" t="s">
        <v>174</v>
      </c>
      <c r="BD139" s="70" t="str">
        <f t="shared" si="22"/>
        <v>Fuerte</v>
      </c>
      <c r="BE139" s="70" t="str">
        <f t="shared" si="21"/>
        <v>Fuerte</v>
      </c>
      <c r="BF139" s="70">
        <f t="shared" si="23"/>
        <v>100</v>
      </c>
      <c r="BG139" s="121">
        <v>100</v>
      </c>
      <c r="BH139" s="163" t="str">
        <f>IF(BG139&lt;=50, "Débil", IF(BG139&lt;=99,"Moderado","Fuerte"))</f>
        <v>Fuerte</v>
      </c>
      <c r="BI139" s="121">
        <f>+IF(BH139="Fuerte",2,IF(BH139="Moderado",1,0))</f>
        <v>2</v>
      </c>
      <c r="BJ139" s="121">
        <f>+AF139-BI139</f>
        <v>3</v>
      </c>
      <c r="BK139" s="163" t="str">
        <f>+VLOOKUP(BJ139,Listados!$J$18:$K$24,2,TRUE)</f>
        <v>Posible</v>
      </c>
      <c r="BL139" s="163" t="str">
        <f>IF(ISBLANK(AG139),"",AG139)</f>
        <v>Catastrófico</v>
      </c>
      <c r="BM139" s="151" t="str">
        <f>IF(AND(BK139&lt;&gt;"",BL139&lt;&gt;""),VLOOKUP(BK139&amp;BL139,Listados!$M$3:$N$27,2,FALSE),"")</f>
        <v>Extremo</v>
      </c>
      <c r="BN139" s="154" t="str">
        <f>+VLOOKUP(BM139,Listados!$P$3:$Q$6,2,FALSE)</f>
        <v>Evitar el riesgo</v>
      </c>
    </row>
    <row r="140" spans="1:66" ht="60" customHeight="1" x14ac:dyDescent="0.35">
      <c r="A140" s="157"/>
      <c r="B140" s="125"/>
      <c r="C140" s="159"/>
      <c r="D140" s="161"/>
      <c r="E140" s="126"/>
      <c r="F140" s="126"/>
      <c r="G140" s="65" t="s">
        <v>237</v>
      </c>
      <c r="H140" s="71" t="s">
        <v>362</v>
      </c>
      <c r="I140" s="126"/>
      <c r="J140" s="66" t="s">
        <v>297</v>
      </c>
      <c r="K140" s="125"/>
      <c r="L140" s="125"/>
      <c r="M140" s="125"/>
      <c r="N140" s="125"/>
      <c r="O140" s="125"/>
      <c r="P140" s="125"/>
      <c r="Q140" s="125"/>
      <c r="R140" s="125"/>
      <c r="S140" s="125"/>
      <c r="T140" s="125"/>
      <c r="U140" s="125"/>
      <c r="V140" s="125"/>
      <c r="W140" s="125"/>
      <c r="X140" s="125"/>
      <c r="Y140" s="125"/>
      <c r="Z140" s="125"/>
      <c r="AA140" s="125"/>
      <c r="AB140" s="125"/>
      <c r="AC140" s="125"/>
      <c r="AD140" s="126"/>
      <c r="AE140" s="125"/>
      <c r="AF140" s="126"/>
      <c r="AG140" s="126" t="str">
        <f>+IF(OR(AE140=1,AE140&lt;=5),"Moderado",IF(OR(AE140=6,AE140&lt;=11),"Mayor","Catastrófico"))</f>
        <v>Moderado</v>
      </c>
      <c r="AH140" s="127"/>
      <c r="AI140" s="128"/>
      <c r="AJ140" s="119" t="str">
        <f>+'Descripción del Control '!C$22</f>
        <v>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v>
      </c>
      <c r="AK140" s="119" t="s">
        <v>237</v>
      </c>
      <c r="AL140" s="103" t="s">
        <v>111</v>
      </c>
      <c r="AM140" s="103" t="s">
        <v>172</v>
      </c>
      <c r="AN140" s="70">
        <f>+IF(AM140="si",15,"")</f>
        <v>15</v>
      </c>
      <c r="AO140" s="103" t="s">
        <v>172</v>
      </c>
      <c r="AP140" s="70">
        <f>+IF(AO140="si",15,"")</f>
        <v>15</v>
      </c>
      <c r="AQ140" s="103" t="s">
        <v>172</v>
      </c>
      <c r="AR140" s="70">
        <f t="shared" si="14"/>
        <v>15</v>
      </c>
      <c r="AS140" s="103" t="s">
        <v>195</v>
      </c>
      <c r="AT140" s="70">
        <f t="shared" si="15"/>
        <v>15</v>
      </c>
      <c r="AU140" s="103" t="s">
        <v>172</v>
      </c>
      <c r="AV140" s="70">
        <f>+IF(AU140="si",15,"")</f>
        <v>15</v>
      </c>
      <c r="AW140" s="103" t="s">
        <v>172</v>
      </c>
      <c r="AX140" s="70">
        <f t="shared" si="17"/>
        <v>15</v>
      </c>
      <c r="AY140" s="103" t="s">
        <v>173</v>
      </c>
      <c r="AZ140" s="70">
        <f t="shared" si="18"/>
        <v>10</v>
      </c>
      <c r="BA140" s="103">
        <f t="shared" si="19"/>
        <v>100</v>
      </c>
      <c r="BB140" s="103" t="str">
        <f t="shared" si="20"/>
        <v>Fuerte</v>
      </c>
      <c r="BC140" s="103" t="s">
        <v>174</v>
      </c>
      <c r="BD140" s="103" t="str">
        <f t="shared" si="22"/>
        <v>Fuerte</v>
      </c>
      <c r="BE140" s="103" t="str">
        <f t="shared" si="21"/>
        <v>Fuerte</v>
      </c>
      <c r="BF140" s="103">
        <f t="shared" si="23"/>
        <v>100</v>
      </c>
      <c r="BG140" s="122"/>
      <c r="BH140" s="164"/>
      <c r="BI140" s="122"/>
      <c r="BJ140" s="122"/>
      <c r="BK140" s="164"/>
      <c r="BL140" s="164"/>
      <c r="BM140" s="152"/>
      <c r="BN140" s="155"/>
    </row>
    <row r="141" spans="1:66" ht="60.75" customHeight="1" x14ac:dyDescent="0.35">
      <c r="A141" s="157"/>
      <c r="B141" s="125"/>
      <c r="C141" s="159"/>
      <c r="D141" s="161"/>
      <c r="E141" s="126"/>
      <c r="F141" s="126"/>
      <c r="G141" s="65" t="s">
        <v>238</v>
      </c>
      <c r="H141" s="71" t="s">
        <v>362</v>
      </c>
      <c r="I141" s="126"/>
      <c r="J141" s="66" t="s">
        <v>298</v>
      </c>
      <c r="K141" s="125"/>
      <c r="L141" s="125"/>
      <c r="M141" s="125"/>
      <c r="N141" s="125"/>
      <c r="O141" s="125"/>
      <c r="P141" s="125"/>
      <c r="Q141" s="125"/>
      <c r="R141" s="125"/>
      <c r="S141" s="125"/>
      <c r="T141" s="125"/>
      <c r="U141" s="125"/>
      <c r="V141" s="125"/>
      <c r="W141" s="125"/>
      <c r="X141" s="125"/>
      <c r="Y141" s="125"/>
      <c r="Z141" s="125"/>
      <c r="AA141" s="125"/>
      <c r="AB141" s="125"/>
      <c r="AC141" s="125"/>
      <c r="AD141" s="126"/>
      <c r="AE141" s="125"/>
      <c r="AF141" s="126"/>
      <c r="AG141" s="126" t="str">
        <f>+IF(OR(AE141=1,AE141&lt;=5),"Moderado",IF(OR(AE141=6,AE141&lt;=11),"Mayor","Catastrófico"))</f>
        <v>Moderado</v>
      </c>
      <c r="AH141" s="127"/>
      <c r="AI141" s="128"/>
      <c r="AJ141" s="120"/>
      <c r="AK141" s="120"/>
      <c r="AL141" s="104"/>
      <c r="AM141" s="104"/>
      <c r="AN141" s="70" t="str">
        <f t="shared" si="12"/>
        <v/>
      </c>
      <c r="AO141" s="104"/>
      <c r="AP141" s="70" t="str">
        <f t="shared" si="13"/>
        <v/>
      </c>
      <c r="AQ141" s="104"/>
      <c r="AR141" s="70" t="str">
        <f t="shared" si="14"/>
        <v/>
      </c>
      <c r="AS141" s="104"/>
      <c r="AT141" s="70" t="str">
        <f t="shared" si="15"/>
        <v/>
      </c>
      <c r="AU141" s="104"/>
      <c r="AV141" s="70" t="str">
        <f t="shared" si="16"/>
        <v/>
      </c>
      <c r="AW141" s="104"/>
      <c r="AX141" s="70" t="str">
        <f t="shared" si="17"/>
        <v/>
      </c>
      <c r="AY141" s="104"/>
      <c r="AZ141" s="70" t="str">
        <f t="shared" si="18"/>
        <v/>
      </c>
      <c r="BA141" s="104" t="str">
        <f t="shared" si="19"/>
        <v/>
      </c>
      <c r="BB141" s="104" t="str">
        <f t="shared" si="20"/>
        <v/>
      </c>
      <c r="BC141" s="104"/>
      <c r="BD141" s="104" t="str">
        <f t="shared" si="22"/>
        <v>Débil</v>
      </c>
      <c r="BE141" s="104" t="str">
        <f t="shared" si="21"/>
        <v>Débil</v>
      </c>
      <c r="BF141" s="104">
        <f t="shared" si="23"/>
        <v>0</v>
      </c>
      <c r="BG141" s="122"/>
      <c r="BH141" s="164"/>
      <c r="BI141" s="122"/>
      <c r="BJ141" s="122"/>
      <c r="BK141" s="164"/>
      <c r="BL141" s="164"/>
      <c r="BM141" s="152"/>
      <c r="BN141" s="155"/>
    </row>
    <row r="142" spans="1:66" ht="102" customHeight="1" x14ac:dyDescent="0.35">
      <c r="A142" s="157"/>
      <c r="B142" s="125"/>
      <c r="C142" s="159"/>
      <c r="D142" s="161"/>
      <c r="E142" s="126"/>
      <c r="F142" s="126"/>
      <c r="G142" s="65" t="s">
        <v>239</v>
      </c>
      <c r="H142" s="71" t="s">
        <v>362</v>
      </c>
      <c r="I142" s="126"/>
      <c r="J142" s="66" t="s">
        <v>299</v>
      </c>
      <c r="K142" s="125"/>
      <c r="L142" s="125"/>
      <c r="M142" s="125"/>
      <c r="N142" s="125"/>
      <c r="O142" s="125"/>
      <c r="P142" s="125"/>
      <c r="Q142" s="125"/>
      <c r="R142" s="125"/>
      <c r="S142" s="125"/>
      <c r="T142" s="125"/>
      <c r="U142" s="125"/>
      <c r="V142" s="125"/>
      <c r="W142" s="125"/>
      <c r="X142" s="125"/>
      <c r="Y142" s="125"/>
      <c r="Z142" s="125"/>
      <c r="AA142" s="125"/>
      <c r="AB142" s="125"/>
      <c r="AC142" s="125"/>
      <c r="AD142" s="126"/>
      <c r="AE142" s="125"/>
      <c r="AF142" s="126"/>
      <c r="AG142" s="126" t="str">
        <f>+IF(OR(AE142=1,AE142&lt;=5),"Moderado",IF(OR(AE142=6,AE142&lt;=11),"Mayor","Catastrófico"))</f>
        <v>Moderado</v>
      </c>
      <c r="AH142" s="127"/>
      <c r="AI142" s="128"/>
      <c r="AJ142" s="120"/>
      <c r="AK142" s="120"/>
      <c r="AL142" s="104"/>
      <c r="AM142" s="104"/>
      <c r="AN142" s="70" t="str">
        <f t="shared" si="12"/>
        <v/>
      </c>
      <c r="AO142" s="104"/>
      <c r="AP142" s="70" t="str">
        <f t="shared" si="13"/>
        <v/>
      </c>
      <c r="AQ142" s="104"/>
      <c r="AR142" s="70" t="str">
        <f t="shared" si="14"/>
        <v/>
      </c>
      <c r="AS142" s="104"/>
      <c r="AT142" s="70" t="str">
        <f t="shared" si="15"/>
        <v/>
      </c>
      <c r="AU142" s="104"/>
      <c r="AV142" s="70" t="str">
        <f t="shared" si="16"/>
        <v/>
      </c>
      <c r="AW142" s="104"/>
      <c r="AX142" s="70" t="str">
        <f t="shared" si="17"/>
        <v/>
      </c>
      <c r="AY142" s="104"/>
      <c r="AZ142" s="70" t="str">
        <f t="shared" si="18"/>
        <v/>
      </c>
      <c r="BA142" s="104" t="str">
        <f t="shared" si="19"/>
        <v/>
      </c>
      <c r="BB142" s="104" t="str">
        <f t="shared" si="20"/>
        <v/>
      </c>
      <c r="BC142" s="104"/>
      <c r="BD142" s="104" t="str">
        <f t="shared" si="22"/>
        <v>Débil</v>
      </c>
      <c r="BE142" s="104" t="str">
        <f t="shared" si="21"/>
        <v>Débil</v>
      </c>
      <c r="BF142" s="104">
        <f t="shared" si="23"/>
        <v>0</v>
      </c>
      <c r="BG142" s="122"/>
      <c r="BH142" s="164"/>
      <c r="BI142" s="122"/>
      <c r="BJ142" s="122"/>
      <c r="BK142" s="164"/>
      <c r="BL142" s="164"/>
      <c r="BM142" s="152"/>
      <c r="BN142" s="155"/>
    </row>
    <row r="143" spans="1:66" ht="72" customHeight="1" x14ac:dyDescent="0.35">
      <c r="A143" s="157"/>
      <c r="B143" s="125"/>
      <c r="C143" s="159"/>
      <c r="D143" s="161"/>
      <c r="E143" s="126"/>
      <c r="F143" s="126"/>
      <c r="G143" s="169" t="s">
        <v>240</v>
      </c>
      <c r="H143" s="112" t="s">
        <v>362</v>
      </c>
      <c r="I143" s="126"/>
      <c r="J143" s="106" t="s">
        <v>300</v>
      </c>
      <c r="K143" s="125"/>
      <c r="L143" s="125"/>
      <c r="M143" s="125"/>
      <c r="N143" s="125"/>
      <c r="O143" s="125"/>
      <c r="P143" s="125"/>
      <c r="Q143" s="125"/>
      <c r="R143" s="125"/>
      <c r="S143" s="125"/>
      <c r="T143" s="125"/>
      <c r="U143" s="125"/>
      <c r="V143" s="125"/>
      <c r="W143" s="125"/>
      <c r="X143" s="125"/>
      <c r="Y143" s="125"/>
      <c r="Z143" s="125"/>
      <c r="AA143" s="125"/>
      <c r="AB143" s="125"/>
      <c r="AC143" s="125"/>
      <c r="AD143" s="126"/>
      <c r="AE143" s="125"/>
      <c r="AF143" s="126"/>
      <c r="AG143" s="126" t="str">
        <f>+IF(OR(AE143=1,AE143&lt;=5),"Moderado",IF(OR(AE143=6,AE143&lt;=11),"Mayor","Catastrófico"))</f>
        <v>Moderado</v>
      </c>
      <c r="AH143" s="127"/>
      <c r="AI143" s="128"/>
      <c r="AJ143" s="120"/>
      <c r="AK143" s="120"/>
      <c r="AL143" s="104"/>
      <c r="AM143" s="104"/>
      <c r="AN143" s="70" t="str">
        <f t="shared" si="12"/>
        <v/>
      </c>
      <c r="AO143" s="104"/>
      <c r="AP143" s="70" t="str">
        <f t="shared" si="13"/>
        <v/>
      </c>
      <c r="AQ143" s="104"/>
      <c r="AR143" s="70" t="str">
        <f t="shared" si="14"/>
        <v/>
      </c>
      <c r="AS143" s="104"/>
      <c r="AT143" s="70" t="str">
        <f t="shared" si="15"/>
        <v/>
      </c>
      <c r="AU143" s="104"/>
      <c r="AV143" s="70" t="str">
        <f t="shared" si="16"/>
        <v/>
      </c>
      <c r="AW143" s="104"/>
      <c r="AX143" s="70" t="str">
        <f t="shared" si="17"/>
        <v/>
      </c>
      <c r="AY143" s="104"/>
      <c r="AZ143" s="70" t="str">
        <f t="shared" si="18"/>
        <v/>
      </c>
      <c r="BA143" s="104" t="str">
        <f t="shared" si="19"/>
        <v/>
      </c>
      <c r="BB143" s="104" t="str">
        <f t="shared" si="20"/>
        <v/>
      </c>
      <c r="BC143" s="104"/>
      <c r="BD143" s="104" t="str">
        <f t="shared" si="22"/>
        <v>Débil</v>
      </c>
      <c r="BE143" s="104" t="str">
        <f t="shared" si="21"/>
        <v>Débil</v>
      </c>
      <c r="BF143" s="104">
        <f t="shared" si="23"/>
        <v>0</v>
      </c>
      <c r="BG143" s="122"/>
      <c r="BH143" s="164"/>
      <c r="BI143" s="122"/>
      <c r="BJ143" s="122"/>
      <c r="BK143" s="164"/>
      <c r="BL143" s="164"/>
      <c r="BM143" s="152"/>
      <c r="BN143" s="155"/>
    </row>
    <row r="144" spans="1:66" ht="48" hidden="1" customHeight="1" x14ac:dyDescent="0.35">
      <c r="A144" s="157"/>
      <c r="B144" s="125"/>
      <c r="C144" s="159"/>
      <c r="D144" s="161"/>
      <c r="E144" s="126"/>
      <c r="F144" s="126"/>
      <c r="G144" s="171"/>
      <c r="H144" s="114"/>
      <c r="I144" s="126"/>
      <c r="J144" s="107"/>
      <c r="K144" s="125"/>
      <c r="L144" s="125"/>
      <c r="M144" s="125"/>
      <c r="N144" s="125"/>
      <c r="O144" s="125"/>
      <c r="P144" s="125"/>
      <c r="Q144" s="125"/>
      <c r="R144" s="125"/>
      <c r="S144" s="125"/>
      <c r="T144" s="125"/>
      <c r="U144" s="125"/>
      <c r="V144" s="125"/>
      <c r="W144" s="125"/>
      <c r="X144" s="125"/>
      <c r="Y144" s="125"/>
      <c r="Z144" s="125"/>
      <c r="AA144" s="125"/>
      <c r="AB144" s="125"/>
      <c r="AC144" s="125"/>
      <c r="AD144" s="126"/>
      <c r="AE144" s="125"/>
      <c r="AF144" s="126"/>
      <c r="AG144" s="126" t="str">
        <f>+IF(OR(AE144=1,AE144&lt;=5),"Moderado",IF(OR(AE144=6,AE144&lt;=11),"Mayor","Catastrófico"))</f>
        <v>Moderado</v>
      </c>
      <c r="AH144" s="127"/>
      <c r="AI144" s="128"/>
      <c r="AJ144" s="124"/>
      <c r="AK144" s="124"/>
      <c r="AL144" s="118"/>
      <c r="AM144" s="118"/>
      <c r="AN144" s="70" t="str">
        <f t="shared" si="12"/>
        <v/>
      </c>
      <c r="AO144" s="118"/>
      <c r="AP144" s="70" t="str">
        <f t="shared" si="13"/>
        <v/>
      </c>
      <c r="AQ144" s="118"/>
      <c r="AR144" s="70" t="str">
        <f t="shared" si="14"/>
        <v/>
      </c>
      <c r="AS144" s="118"/>
      <c r="AT144" s="70" t="str">
        <f t="shared" si="15"/>
        <v/>
      </c>
      <c r="AU144" s="118"/>
      <c r="AV144" s="70" t="str">
        <f t="shared" si="16"/>
        <v/>
      </c>
      <c r="AW144" s="118"/>
      <c r="AX144" s="70" t="str">
        <f t="shared" si="17"/>
        <v/>
      </c>
      <c r="AY144" s="118"/>
      <c r="AZ144" s="70" t="str">
        <f t="shared" si="18"/>
        <v/>
      </c>
      <c r="BA144" s="118" t="str">
        <f t="shared" si="19"/>
        <v/>
      </c>
      <c r="BB144" s="118" t="str">
        <f t="shared" si="20"/>
        <v/>
      </c>
      <c r="BC144" s="118"/>
      <c r="BD144" s="118" t="str">
        <f t="shared" si="22"/>
        <v>Débil</v>
      </c>
      <c r="BE144" s="118" t="str">
        <f t="shared" si="21"/>
        <v>Débil</v>
      </c>
      <c r="BF144" s="118">
        <f t="shared" si="23"/>
        <v>0</v>
      </c>
      <c r="BG144" s="123"/>
      <c r="BH144" s="165"/>
      <c r="BI144" s="123"/>
      <c r="BJ144" s="123"/>
      <c r="BK144" s="165"/>
      <c r="BL144" s="165"/>
      <c r="BM144" s="153"/>
      <c r="BN144" s="156"/>
    </row>
    <row r="145" spans="1:66" ht="88.5" customHeight="1" x14ac:dyDescent="0.35">
      <c r="A145" s="157" t="s">
        <v>88</v>
      </c>
      <c r="B145" s="125" t="s">
        <v>228</v>
      </c>
      <c r="C145" s="159" t="s">
        <v>357</v>
      </c>
      <c r="D145" s="161" t="str">
        <f>+'Riesgo Corrupción'!C25</f>
        <v>Fraude en la liquidación de la nómina en beneficio de un tercero.</v>
      </c>
      <c r="E145" s="126" t="s">
        <v>128</v>
      </c>
      <c r="F145" s="126" t="s">
        <v>140</v>
      </c>
      <c r="G145" s="109" t="s">
        <v>236</v>
      </c>
      <c r="H145" s="112" t="s">
        <v>362</v>
      </c>
      <c r="I145" s="126" t="s">
        <v>105</v>
      </c>
      <c r="J145" s="106" t="s">
        <v>301</v>
      </c>
      <c r="K145" s="125" t="s">
        <v>176</v>
      </c>
      <c r="L145" s="125" t="s">
        <v>172</v>
      </c>
      <c r="M145" s="125" t="s">
        <v>172</v>
      </c>
      <c r="N145" s="125" t="s">
        <v>172</v>
      </c>
      <c r="O145" s="125" t="s">
        <v>172</v>
      </c>
      <c r="P145" s="125" t="s">
        <v>172</v>
      </c>
      <c r="Q145" s="125" t="s">
        <v>172</v>
      </c>
      <c r="R145" s="125" t="s">
        <v>176</v>
      </c>
      <c r="S145" s="125" t="s">
        <v>172</v>
      </c>
      <c r="T145" s="125" t="s">
        <v>172</v>
      </c>
      <c r="U145" s="125" t="s">
        <v>172</v>
      </c>
      <c r="V145" s="125" t="s">
        <v>172</v>
      </c>
      <c r="W145" s="125" t="s">
        <v>172</v>
      </c>
      <c r="X145" s="125" t="s">
        <v>172</v>
      </c>
      <c r="Y145" s="125" t="s">
        <v>172</v>
      </c>
      <c r="Z145" s="125" t="s">
        <v>176</v>
      </c>
      <c r="AA145" s="125" t="s">
        <v>176</v>
      </c>
      <c r="AB145" s="125" t="s">
        <v>172</v>
      </c>
      <c r="AC145" s="125" t="s">
        <v>176</v>
      </c>
      <c r="AD145" s="126">
        <f>COUNTIF(K145:AC150, "SI")</f>
        <v>14</v>
      </c>
      <c r="AE145" s="125" t="s">
        <v>134</v>
      </c>
      <c r="AF145" s="126">
        <f>+VLOOKUP(AE145,[6]Listados!$K$8:$L$12,2,0)</f>
        <v>3</v>
      </c>
      <c r="AG145" s="126" t="str">
        <f>+IF(OR(AD145=1,AD145&lt;=5),"Moderado",IF(OR(AD145=6,AD145&lt;=11),"Mayor","Catastrófico"))</f>
        <v>Catastrófico</v>
      </c>
      <c r="AH145" s="127" t="e">
        <f>+VLOOKUP(AG145,[6]Listados!K133:L137,2,0)</f>
        <v>#N/A</v>
      </c>
      <c r="AI145" s="128" t="str">
        <f>IF(AND(AE145&lt;&gt;"",AG145&lt;&gt;""),VLOOKUP(AE145&amp;AG145,Listados!$M$3:$N$27,2,FALSE),"")</f>
        <v>Extremo</v>
      </c>
      <c r="AJ145" s="119" t="str">
        <f>+'Descripción del Control '!B$23</f>
        <v xml:space="preserve">  El Profesional Especializado de nómina, cada vez que va a liquidar la nómina de la SDG da estricto cumplimiento a lo establecido en las instrucciones GCO-GTH-IN003 en el ítem LIQUIDACION DE NOMINA, y remite a la Subsecretaría de Gestión Institucional para revisión. En caso de que existan observaciones sobre los reportes consolidados para el ajuste de la liquidación de nómina la Subsecretaria envía a la Dirección de Talento Humano para los ajustes pertinentes. Como evidencia quedan los registros de las operaciones en el SIAP y las comunicaciones oficiales generadas. </v>
      </c>
      <c r="AK145" s="119" t="s">
        <v>236</v>
      </c>
      <c r="AL145" s="103" t="s">
        <v>111</v>
      </c>
      <c r="AM145" s="103" t="s">
        <v>172</v>
      </c>
      <c r="AN145" s="70">
        <f>+IF(AM145="si",15,"")</f>
        <v>15</v>
      </c>
      <c r="AO145" s="103" t="s">
        <v>172</v>
      </c>
      <c r="AP145" s="70">
        <f>+IF(AO145="si",15,"")</f>
        <v>15</v>
      </c>
      <c r="AQ145" s="103" t="s">
        <v>172</v>
      </c>
      <c r="AR145" s="70">
        <f t="shared" si="14"/>
        <v>15</v>
      </c>
      <c r="AS145" s="103" t="s">
        <v>195</v>
      </c>
      <c r="AT145" s="70">
        <f t="shared" si="15"/>
        <v>15</v>
      </c>
      <c r="AU145" s="103" t="s">
        <v>172</v>
      </c>
      <c r="AV145" s="70">
        <f>+IF(AU145="si",15,"")</f>
        <v>15</v>
      </c>
      <c r="AW145" s="103" t="s">
        <v>172</v>
      </c>
      <c r="AX145" s="70">
        <f t="shared" si="17"/>
        <v>15</v>
      </c>
      <c r="AY145" s="103" t="s">
        <v>173</v>
      </c>
      <c r="AZ145" s="70">
        <f t="shared" si="18"/>
        <v>10</v>
      </c>
      <c r="BA145" s="103">
        <f t="shared" si="19"/>
        <v>100</v>
      </c>
      <c r="BB145" s="103" t="str">
        <f t="shared" si="20"/>
        <v>Fuerte</v>
      </c>
      <c r="BC145" s="103" t="s">
        <v>174</v>
      </c>
      <c r="BD145" s="103" t="str">
        <f t="shared" si="22"/>
        <v>Fuerte</v>
      </c>
      <c r="BE145" s="103" t="str">
        <f t="shared" si="21"/>
        <v>Fuerte</v>
      </c>
      <c r="BF145" s="103">
        <f t="shared" si="23"/>
        <v>100</v>
      </c>
      <c r="BG145" s="126">
        <v>100</v>
      </c>
      <c r="BH145" s="143" t="str">
        <f>IF(BG145&lt;=50, "Débil", IF(BG145&lt;=99,"Moderado","Fuerte"))</f>
        <v>Fuerte</v>
      </c>
      <c r="BI145" s="126">
        <f>+IF(BH145="Fuerte",2,IF(BH145="Moderado",1,0))</f>
        <v>2</v>
      </c>
      <c r="BJ145" s="126">
        <f>+AF145-BI145</f>
        <v>1</v>
      </c>
      <c r="BK145" s="143" t="str">
        <f>+VLOOKUP(BJ145,Listados!$J$18:$K$24,2,TRUE)</f>
        <v>Rara Vez</v>
      </c>
      <c r="BL145" s="143" t="str">
        <f>IF(ISBLANK(AG145),"",AG145)</f>
        <v>Catastrófico</v>
      </c>
      <c r="BM145" s="128" t="str">
        <f>IF(AND(BK145&lt;&gt;"",BL145&lt;&gt;""),VLOOKUP(BK145&amp;BL145,Listados!$M$3:$N$27,2,FALSE),"")</f>
        <v>Extremo</v>
      </c>
      <c r="BN145" s="149" t="str">
        <f>+VLOOKUP(BM145,Listados!$P$3:$Q$6,2,FALSE)</f>
        <v>Evitar el riesgo</v>
      </c>
    </row>
    <row r="146" spans="1:66" ht="17.25" customHeight="1" x14ac:dyDescent="0.35">
      <c r="A146" s="157"/>
      <c r="B146" s="125"/>
      <c r="C146" s="159"/>
      <c r="D146" s="161"/>
      <c r="E146" s="126"/>
      <c r="F146" s="126"/>
      <c r="G146" s="110"/>
      <c r="H146" s="113"/>
      <c r="I146" s="126"/>
      <c r="J146" s="108"/>
      <c r="K146" s="125"/>
      <c r="L146" s="125"/>
      <c r="M146" s="125"/>
      <c r="N146" s="125"/>
      <c r="O146" s="125"/>
      <c r="P146" s="125"/>
      <c r="Q146" s="125"/>
      <c r="R146" s="125"/>
      <c r="S146" s="125"/>
      <c r="T146" s="125"/>
      <c r="U146" s="125"/>
      <c r="V146" s="125"/>
      <c r="W146" s="125"/>
      <c r="X146" s="125"/>
      <c r="Y146" s="125"/>
      <c r="Z146" s="125"/>
      <c r="AA146" s="125"/>
      <c r="AB146" s="125"/>
      <c r="AC146" s="125"/>
      <c r="AD146" s="126"/>
      <c r="AE146" s="125"/>
      <c r="AF146" s="126"/>
      <c r="AG146" s="126" t="str">
        <f>+IF(OR(AE146=1,AE146&lt;=5),"Moderado",IF(OR(AE146=6,AE146&lt;=11),"Mayor","Catastrófico"))</f>
        <v>Moderado</v>
      </c>
      <c r="AH146" s="127"/>
      <c r="AI146" s="128"/>
      <c r="AJ146" s="120"/>
      <c r="AK146" s="120"/>
      <c r="AL146" s="104"/>
      <c r="AM146" s="104"/>
      <c r="AN146" s="70" t="str">
        <f t="shared" si="12"/>
        <v/>
      </c>
      <c r="AO146" s="104"/>
      <c r="AP146" s="70" t="str">
        <f t="shared" si="13"/>
        <v/>
      </c>
      <c r="AQ146" s="104"/>
      <c r="AR146" s="70" t="str">
        <f t="shared" si="14"/>
        <v/>
      </c>
      <c r="AS146" s="104"/>
      <c r="AT146" s="70" t="str">
        <f t="shared" si="15"/>
        <v/>
      </c>
      <c r="AU146" s="104"/>
      <c r="AV146" s="70" t="str">
        <f t="shared" si="16"/>
        <v/>
      </c>
      <c r="AW146" s="104"/>
      <c r="AX146" s="70" t="str">
        <f t="shared" si="17"/>
        <v/>
      </c>
      <c r="AY146" s="104"/>
      <c r="AZ146" s="70" t="str">
        <f t="shared" si="18"/>
        <v/>
      </c>
      <c r="BA146" s="104" t="str">
        <f t="shared" si="19"/>
        <v/>
      </c>
      <c r="BB146" s="104" t="str">
        <f t="shared" si="20"/>
        <v/>
      </c>
      <c r="BC146" s="104"/>
      <c r="BD146" s="104" t="str">
        <f t="shared" si="22"/>
        <v>Débil</v>
      </c>
      <c r="BE146" s="104" t="str">
        <f t="shared" si="21"/>
        <v>Débil</v>
      </c>
      <c r="BF146" s="104">
        <f t="shared" si="23"/>
        <v>0</v>
      </c>
      <c r="BG146" s="126"/>
      <c r="BH146" s="143"/>
      <c r="BI146" s="126"/>
      <c r="BJ146" s="126"/>
      <c r="BK146" s="143"/>
      <c r="BL146" s="143"/>
      <c r="BM146" s="128"/>
      <c r="BN146" s="149"/>
    </row>
    <row r="147" spans="1:66" ht="17.25" customHeight="1" x14ac:dyDescent="0.35">
      <c r="A147" s="157"/>
      <c r="B147" s="125"/>
      <c r="C147" s="159"/>
      <c r="D147" s="161"/>
      <c r="E147" s="126"/>
      <c r="F147" s="126"/>
      <c r="G147" s="110"/>
      <c r="H147" s="113"/>
      <c r="I147" s="126"/>
      <c r="J147" s="108"/>
      <c r="K147" s="125"/>
      <c r="L147" s="125"/>
      <c r="M147" s="125"/>
      <c r="N147" s="125"/>
      <c r="O147" s="125"/>
      <c r="P147" s="125"/>
      <c r="Q147" s="125"/>
      <c r="R147" s="125"/>
      <c r="S147" s="125"/>
      <c r="T147" s="125"/>
      <c r="U147" s="125"/>
      <c r="V147" s="125"/>
      <c r="W147" s="125"/>
      <c r="X147" s="125"/>
      <c r="Y147" s="125"/>
      <c r="Z147" s="125"/>
      <c r="AA147" s="125"/>
      <c r="AB147" s="125"/>
      <c r="AC147" s="125"/>
      <c r="AD147" s="126"/>
      <c r="AE147" s="125"/>
      <c r="AF147" s="126"/>
      <c r="AG147" s="126" t="str">
        <f>+IF(OR(AE147=1,AE147&lt;=5),"Moderado",IF(OR(AE147=6,AE147&lt;=11),"Mayor","Catastrófico"))</f>
        <v>Moderado</v>
      </c>
      <c r="AH147" s="127"/>
      <c r="AI147" s="128"/>
      <c r="AJ147" s="120"/>
      <c r="AK147" s="120"/>
      <c r="AL147" s="104"/>
      <c r="AM147" s="104"/>
      <c r="AN147" s="70" t="str">
        <f t="shared" si="12"/>
        <v/>
      </c>
      <c r="AO147" s="104"/>
      <c r="AP147" s="70" t="str">
        <f t="shared" si="13"/>
        <v/>
      </c>
      <c r="AQ147" s="104"/>
      <c r="AR147" s="70" t="str">
        <f t="shared" si="14"/>
        <v/>
      </c>
      <c r="AS147" s="104"/>
      <c r="AT147" s="70" t="str">
        <f t="shared" si="15"/>
        <v/>
      </c>
      <c r="AU147" s="104"/>
      <c r="AV147" s="70" t="str">
        <f t="shared" si="16"/>
        <v/>
      </c>
      <c r="AW147" s="104"/>
      <c r="AX147" s="70" t="str">
        <f t="shared" si="17"/>
        <v/>
      </c>
      <c r="AY147" s="104"/>
      <c r="AZ147" s="70" t="str">
        <f t="shared" si="18"/>
        <v/>
      </c>
      <c r="BA147" s="104" t="str">
        <f t="shared" si="19"/>
        <v/>
      </c>
      <c r="BB147" s="104" t="str">
        <f t="shared" si="20"/>
        <v/>
      </c>
      <c r="BC147" s="104"/>
      <c r="BD147" s="104" t="str">
        <f t="shared" si="22"/>
        <v>Débil</v>
      </c>
      <c r="BE147" s="104" t="str">
        <f t="shared" si="21"/>
        <v>Débil</v>
      </c>
      <c r="BF147" s="104">
        <f t="shared" si="23"/>
        <v>0</v>
      </c>
      <c r="BG147" s="126"/>
      <c r="BH147" s="143"/>
      <c r="BI147" s="126"/>
      <c r="BJ147" s="126"/>
      <c r="BK147" s="143"/>
      <c r="BL147" s="143"/>
      <c r="BM147" s="128"/>
      <c r="BN147" s="149"/>
    </row>
    <row r="148" spans="1:66" ht="17.25" customHeight="1" x14ac:dyDescent="0.35">
      <c r="A148" s="157"/>
      <c r="B148" s="125"/>
      <c r="C148" s="159"/>
      <c r="D148" s="161"/>
      <c r="E148" s="126"/>
      <c r="F148" s="126"/>
      <c r="G148" s="110"/>
      <c r="H148" s="113"/>
      <c r="I148" s="126"/>
      <c r="J148" s="108"/>
      <c r="K148" s="125"/>
      <c r="L148" s="125"/>
      <c r="M148" s="125"/>
      <c r="N148" s="125"/>
      <c r="O148" s="125"/>
      <c r="P148" s="125"/>
      <c r="Q148" s="125"/>
      <c r="R148" s="125"/>
      <c r="S148" s="125"/>
      <c r="T148" s="125"/>
      <c r="U148" s="125"/>
      <c r="V148" s="125"/>
      <c r="W148" s="125"/>
      <c r="X148" s="125"/>
      <c r="Y148" s="125"/>
      <c r="Z148" s="125"/>
      <c r="AA148" s="125"/>
      <c r="AB148" s="125"/>
      <c r="AC148" s="125"/>
      <c r="AD148" s="126"/>
      <c r="AE148" s="125"/>
      <c r="AF148" s="126"/>
      <c r="AG148" s="126" t="str">
        <f>+IF(OR(AE148=1,AE148&lt;=5),"Moderado",IF(OR(AE148=6,AE148&lt;=11),"Mayor","Catastrófico"))</f>
        <v>Moderado</v>
      </c>
      <c r="AH148" s="127"/>
      <c r="AI148" s="128"/>
      <c r="AJ148" s="120"/>
      <c r="AK148" s="120"/>
      <c r="AL148" s="104"/>
      <c r="AM148" s="104"/>
      <c r="AN148" s="70" t="str">
        <f t="shared" si="12"/>
        <v/>
      </c>
      <c r="AO148" s="104"/>
      <c r="AP148" s="70" t="str">
        <f t="shared" si="13"/>
        <v/>
      </c>
      <c r="AQ148" s="104"/>
      <c r="AR148" s="70" t="str">
        <f t="shared" si="14"/>
        <v/>
      </c>
      <c r="AS148" s="104"/>
      <c r="AT148" s="70" t="str">
        <f t="shared" si="15"/>
        <v/>
      </c>
      <c r="AU148" s="104"/>
      <c r="AV148" s="70" t="str">
        <f t="shared" si="16"/>
        <v/>
      </c>
      <c r="AW148" s="104"/>
      <c r="AX148" s="70" t="str">
        <f t="shared" si="17"/>
        <v/>
      </c>
      <c r="AY148" s="104"/>
      <c r="AZ148" s="70" t="str">
        <f t="shared" si="18"/>
        <v/>
      </c>
      <c r="BA148" s="104" t="str">
        <f t="shared" si="19"/>
        <v/>
      </c>
      <c r="BB148" s="104" t="str">
        <f t="shared" si="20"/>
        <v/>
      </c>
      <c r="BC148" s="104"/>
      <c r="BD148" s="104" t="str">
        <f t="shared" si="22"/>
        <v>Débil</v>
      </c>
      <c r="BE148" s="104" t="str">
        <f t="shared" si="21"/>
        <v>Débil</v>
      </c>
      <c r="BF148" s="104">
        <f t="shared" si="23"/>
        <v>0</v>
      </c>
      <c r="BG148" s="126"/>
      <c r="BH148" s="143"/>
      <c r="BI148" s="126"/>
      <c r="BJ148" s="126"/>
      <c r="BK148" s="143"/>
      <c r="BL148" s="143"/>
      <c r="BM148" s="128"/>
      <c r="BN148" s="149"/>
    </row>
    <row r="149" spans="1:66" ht="17.25" customHeight="1" x14ac:dyDescent="0.35">
      <c r="A149" s="157"/>
      <c r="B149" s="125"/>
      <c r="C149" s="159"/>
      <c r="D149" s="161"/>
      <c r="E149" s="126"/>
      <c r="F149" s="126"/>
      <c r="G149" s="110"/>
      <c r="H149" s="113"/>
      <c r="I149" s="126"/>
      <c r="J149" s="108"/>
      <c r="K149" s="125"/>
      <c r="L149" s="125"/>
      <c r="M149" s="125"/>
      <c r="N149" s="125"/>
      <c r="O149" s="125"/>
      <c r="P149" s="125"/>
      <c r="Q149" s="125"/>
      <c r="R149" s="125"/>
      <c r="S149" s="125"/>
      <c r="T149" s="125"/>
      <c r="U149" s="125"/>
      <c r="V149" s="125"/>
      <c r="W149" s="125"/>
      <c r="X149" s="125"/>
      <c r="Y149" s="125"/>
      <c r="Z149" s="125"/>
      <c r="AA149" s="125"/>
      <c r="AB149" s="125"/>
      <c r="AC149" s="125"/>
      <c r="AD149" s="126"/>
      <c r="AE149" s="125"/>
      <c r="AF149" s="126"/>
      <c r="AG149" s="126" t="str">
        <f>+IF(OR(AE149=1,AE149&lt;=5),"Moderado",IF(OR(AE149=6,AE149&lt;=11),"Mayor","Catastrófico"))</f>
        <v>Moderado</v>
      </c>
      <c r="AH149" s="127"/>
      <c r="AI149" s="128"/>
      <c r="AJ149" s="120"/>
      <c r="AK149" s="120"/>
      <c r="AL149" s="104"/>
      <c r="AM149" s="104"/>
      <c r="AN149" s="70" t="str">
        <f t="shared" si="12"/>
        <v/>
      </c>
      <c r="AO149" s="104"/>
      <c r="AP149" s="70" t="str">
        <f t="shared" si="13"/>
        <v/>
      </c>
      <c r="AQ149" s="104"/>
      <c r="AR149" s="70" t="str">
        <f t="shared" si="14"/>
        <v/>
      </c>
      <c r="AS149" s="104"/>
      <c r="AT149" s="70" t="str">
        <f t="shared" si="15"/>
        <v/>
      </c>
      <c r="AU149" s="104"/>
      <c r="AV149" s="70" t="str">
        <f t="shared" si="16"/>
        <v/>
      </c>
      <c r="AW149" s="104"/>
      <c r="AX149" s="70" t="str">
        <f t="shared" si="17"/>
        <v/>
      </c>
      <c r="AY149" s="104"/>
      <c r="AZ149" s="70" t="str">
        <f t="shared" si="18"/>
        <v/>
      </c>
      <c r="BA149" s="104" t="str">
        <f t="shared" si="19"/>
        <v/>
      </c>
      <c r="BB149" s="104" t="str">
        <f t="shared" si="20"/>
        <v/>
      </c>
      <c r="BC149" s="104"/>
      <c r="BD149" s="104" t="str">
        <f t="shared" si="22"/>
        <v>Débil</v>
      </c>
      <c r="BE149" s="104" t="str">
        <f t="shared" si="21"/>
        <v>Débil</v>
      </c>
      <c r="BF149" s="104">
        <f t="shared" si="23"/>
        <v>0</v>
      </c>
      <c r="BG149" s="126"/>
      <c r="BH149" s="143"/>
      <c r="BI149" s="126"/>
      <c r="BJ149" s="126"/>
      <c r="BK149" s="143"/>
      <c r="BL149" s="143"/>
      <c r="BM149" s="128"/>
      <c r="BN149" s="149"/>
    </row>
    <row r="150" spans="1:66" ht="17.25" customHeight="1" thickBot="1" x14ac:dyDescent="0.4">
      <c r="A150" s="158"/>
      <c r="B150" s="145"/>
      <c r="C150" s="160"/>
      <c r="D150" s="162"/>
      <c r="E150" s="142"/>
      <c r="F150" s="142"/>
      <c r="G150" s="115"/>
      <c r="H150" s="116"/>
      <c r="I150" s="142"/>
      <c r="J150" s="117"/>
      <c r="K150" s="145"/>
      <c r="L150" s="145"/>
      <c r="M150" s="145"/>
      <c r="N150" s="145"/>
      <c r="O150" s="145"/>
      <c r="P150" s="145"/>
      <c r="Q150" s="145"/>
      <c r="R150" s="145"/>
      <c r="S150" s="145"/>
      <c r="T150" s="145"/>
      <c r="U150" s="145"/>
      <c r="V150" s="145"/>
      <c r="W150" s="145"/>
      <c r="X150" s="145"/>
      <c r="Y150" s="145"/>
      <c r="Z150" s="145"/>
      <c r="AA150" s="145"/>
      <c r="AB150" s="145"/>
      <c r="AC150" s="145"/>
      <c r="AD150" s="142"/>
      <c r="AE150" s="145"/>
      <c r="AF150" s="142"/>
      <c r="AG150" s="142" t="str">
        <f>+IF(OR(AE150=1,AE150&lt;=5),"Moderado",IF(OR(AE150=6,AE150&lt;=11),"Mayor","Catastrófico"))</f>
        <v>Moderado</v>
      </c>
      <c r="AH150" s="146"/>
      <c r="AI150" s="147"/>
      <c r="AJ150" s="148"/>
      <c r="AK150" s="148"/>
      <c r="AL150" s="105"/>
      <c r="AM150" s="105"/>
      <c r="AN150" s="88" t="str">
        <f t="shared" si="12"/>
        <v/>
      </c>
      <c r="AO150" s="105"/>
      <c r="AP150" s="88" t="str">
        <f t="shared" si="13"/>
        <v/>
      </c>
      <c r="AQ150" s="105"/>
      <c r="AR150" s="88" t="str">
        <f t="shared" si="14"/>
        <v/>
      </c>
      <c r="AS150" s="105"/>
      <c r="AT150" s="88" t="str">
        <f t="shared" si="15"/>
        <v/>
      </c>
      <c r="AU150" s="105"/>
      <c r="AV150" s="88" t="str">
        <f t="shared" si="16"/>
        <v/>
      </c>
      <c r="AW150" s="105"/>
      <c r="AX150" s="88" t="str">
        <f t="shared" si="17"/>
        <v/>
      </c>
      <c r="AY150" s="105"/>
      <c r="AZ150" s="88" t="str">
        <f t="shared" si="18"/>
        <v/>
      </c>
      <c r="BA150" s="105" t="str">
        <f t="shared" si="19"/>
        <v/>
      </c>
      <c r="BB150" s="105" t="str">
        <f t="shared" si="20"/>
        <v/>
      </c>
      <c r="BC150" s="105"/>
      <c r="BD150" s="105" t="str">
        <f t="shared" si="22"/>
        <v>Débil</v>
      </c>
      <c r="BE150" s="105" t="str">
        <f t="shared" si="21"/>
        <v>Débil</v>
      </c>
      <c r="BF150" s="105">
        <f t="shared" si="23"/>
        <v>0</v>
      </c>
      <c r="BG150" s="142"/>
      <c r="BH150" s="144"/>
      <c r="BI150" s="142"/>
      <c r="BJ150" s="142"/>
      <c r="BK150" s="144"/>
      <c r="BL150" s="144"/>
      <c r="BM150" s="147"/>
      <c r="BN150" s="150"/>
    </row>
    <row r="151" spans="1:66" s="80" customFormat="1" ht="15.5" x14ac:dyDescent="0.35">
      <c r="A151" s="138"/>
      <c r="B151" s="137"/>
      <c r="C151" s="136"/>
      <c r="D151" s="140"/>
      <c r="E151" s="136"/>
      <c r="F151" s="136"/>
      <c r="G151" s="72"/>
      <c r="H151" s="73"/>
      <c r="I151" s="136"/>
      <c r="J151" s="141"/>
      <c r="K151" s="134"/>
      <c r="L151" s="134"/>
      <c r="M151" s="134"/>
      <c r="N151" s="134"/>
      <c r="O151" s="134"/>
      <c r="P151" s="134"/>
      <c r="Q151" s="134"/>
      <c r="R151" s="134"/>
      <c r="S151" s="134"/>
      <c r="T151" s="134"/>
      <c r="U151" s="134"/>
      <c r="V151" s="134"/>
      <c r="W151" s="134"/>
      <c r="X151" s="134"/>
      <c r="Y151" s="134"/>
      <c r="Z151" s="134"/>
      <c r="AA151" s="134"/>
      <c r="AB151" s="134"/>
      <c r="AC151" s="134"/>
      <c r="AD151" s="132"/>
      <c r="AE151" s="137"/>
      <c r="AF151" s="132"/>
      <c r="AG151" s="132"/>
      <c r="AH151" s="132"/>
      <c r="AI151" s="133"/>
      <c r="AJ151" s="74"/>
      <c r="AK151" s="75"/>
      <c r="AL151" s="76"/>
      <c r="AM151" s="76"/>
      <c r="AN151" s="77"/>
      <c r="AO151" s="76"/>
      <c r="AP151" s="77"/>
      <c r="AQ151" s="76"/>
      <c r="AR151" s="77"/>
      <c r="AS151" s="76"/>
      <c r="AT151" s="77"/>
      <c r="AU151" s="76"/>
      <c r="AV151" s="77"/>
      <c r="AW151" s="76"/>
      <c r="AX151" s="77"/>
      <c r="AY151" s="76"/>
      <c r="AZ151" s="77"/>
      <c r="BA151" s="85"/>
      <c r="BB151" s="85"/>
      <c r="BC151" s="78"/>
      <c r="BD151" s="79"/>
      <c r="BE151" s="79"/>
      <c r="BF151" s="79"/>
      <c r="BG151" s="135"/>
      <c r="BH151" s="135"/>
      <c r="BI151" s="135"/>
      <c r="BJ151" s="135"/>
      <c r="BK151" s="136"/>
      <c r="BL151" s="133"/>
      <c r="BM151" s="133"/>
      <c r="BN151" s="133"/>
    </row>
    <row r="152" spans="1:66" s="80" customFormat="1" ht="15.5" x14ac:dyDescent="0.35">
      <c r="A152" s="138"/>
      <c r="B152" s="137"/>
      <c r="C152" s="136"/>
      <c r="D152" s="140"/>
      <c r="E152" s="136"/>
      <c r="F152" s="136"/>
      <c r="G152" s="72"/>
      <c r="H152" s="73"/>
      <c r="I152" s="136"/>
      <c r="J152" s="141"/>
      <c r="K152" s="134"/>
      <c r="L152" s="134"/>
      <c r="M152" s="134"/>
      <c r="N152" s="134"/>
      <c r="O152" s="134"/>
      <c r="P152" s="134"/>
      <c r="Q152" s="134"/>
      <c r="R152" s="134"/>
      <c r="S152" s="134"/>
      <c r="T152" s="134"/>
      <c r="U152" s="134"/>
      <c r="V152" s="134"/>
      <c r="W152" s="134"/>
      <c r="X152" s="134"/>
      <c r="Y152" s="134"/>
      <c r="Z152" s="134"/>
      <c r="AA152" s="134"/>
      <c r="AB152" s="134"/>
      <c r="AC152" s="134"/>
      <c r="AD152" s="132"/>
      <c r="AE152" s="137"/>
      <c r="AF152" s="132"/>
      <c r="AG152" s="132"/>
      <c r="AH152" s="132"/>
      <c r="AI152" s="133"/>
      <c r="AJ152" s="74"/>
      <c r="AK152" s="75"/>
      <c r="AL152" s="76"/>
      <c r="AM152" s="76"/>
      <c r="AN152" s="77"/>
      <c r="AO152" s="76"/>
      <c r="AP152" s="77"/>
      <c r="AQ152" s="76"/>
      <c r="AR152" s="77"/>
      <c r="AS152" s="76"/>
      <c r="AT152" s="77"/>
      <c r="AU152" s="76"/>
      <c r="AV152" s="77"/>
      <c r="AW152" s="76"/>
      <c r="AX152" s="77"/>
      <c r="AY152" s="76"/>
      <c r="AZ152" s="77"/>
      <c r="BA152" s="85"/>
      <c r="BB152" s="85"/>
      <c r="BC152" s="78"/>
      <c r="BD152" s="79"/>
      <c r="BE152" s="79"/>
      <c r="BF152" s="79"/>
      <c r="BG152" s="135"/>
      <c r="BH152" s="135"/>
      <c r="BI152" s="135"/>
      <c r="BJ152" s="135"/>
      <c r="BK152" s="136"/>
      <c r="BL152" s="133"/>
      <c r="BM152" s="133"/>
      <c r="BN152" s="133"/>
    </row>
    <row r="153" spans="1:66" s="80" customFormat="1" ht="15.5" x14ac:dyDescent="0.35">
      <c r="A153" s="138"/>
      <c r="B153" s="137"/>
      <c r="C153" s="136"/>
      <c r="D153" s="140"/>
      <c r="E153" s="136"/>
      <c r="F153" s="136"/>
      <c r="G153" s="72"/>
      <c r="H153" s="73"/>
      <c r="I153" s="136"/>
      <c r="J153" s="141"/>
      <c r="K153" s="134"/>
      <c r="L153" s="134"/>
      <c r="M153" s="134"/>
      <c r="N153" s="134"/>
      <c r="O153" s="134"/>
      <c r="P153" s="134"/>
      <c r="Q153" s="134"/>
      <c r="R153" s="134"/>
      <c r="S153" s="134"/>
      <c r="T153" s="134"/>
      <c r="U153" s="134"/>
      <c r="V153" s="134"/>
      <c r="W153" s="134"/>
      <c r="X153" s="134"/>
      <c r="Y153" s="134"/>
      <c r="Z153" s="134"/>
      <c r="AA153" s="134"/>
      <c r="AB153" s="134"/>
      <c r="AC153" s="134"/>
      <c r="AD153" s="132"/>
      <c r="AE153" s="137"/>
      <c r="AF153" s="132"/>
      <c r="AG153" s="132"/>
      <c r="AH153" s="132"/>
      <c r="AI153" s="133"/>
      <c r="AJ153" s="74"/>
      <c r="AK153" s="75"/>
      <c r="AL153" s="76"/>
      <c r="AM153" s="76"/>
      <c r="AN153" s="77"/>
      <c r="AO153" s="76"/>
      <c r="AP153" s="77"/>
      <c r="AQ153" s="76"/>
      <c r="AR153" s="77"/>
      <c r="AS153" s="76"/>
      <c r="AT153" s="77"/>
      <c r="AU153" s="76"/>
      <c r="AV153" s="77"/>
      <c r="AW153" s="76"/>
      <c r="AX153" s="77"/>
      <c r="AY153" s="76"/>
      <c r="AZ153" s="77"/>
      <c r="BA153" s="85"/>
      <c r="BB153" s="85"/>
      <c r="BC153" s="78"/>
      <c r="BD153" s="79"/>
      <c r="BE153" s="79"/>
      <c r="BF153" s="79"/>
      <c r="BG153" s="135"/>
      <c r="BH153" s="135"/>
      <c r="BI153" s="135"/>
      <c r="BJ153" s="135"/>
      <c r="BK153" s="136"/>
      <c r="BL153" s="133"/>
      <c r="BM153" s="133"/>
      <c r="BN153" s="133"/>
    </row>
    <row r="154" spans="1:66" s="80" customFormat="1" ht="15.5" x14ac:dyDescent="0.35">
      <c r="A154" s="138"/>
      <c r="B154" s="137"/>
      <c r="C154" s="136"/>
      <c r="D154" s="140"/>
      <c r="E154" s="136"/>
      <c r="F154" s="136"/>
      <c r="G154" s="72"/>
      <c r="H154" s="73"/>
      <c r="I154" s="136"/>
      <c r="J154" s="141"/>
      <c r="K154" s="134"/>
      <c r="L154" s="134"/>
      <c r="M154" s="134"/>
      <c r="N154" s="134"/>
      <c r="O154" s="134"/>
      <c r="P154" s="134"/>
      <c r="Q154" s="134"/>
      <c r="R154" s="134"/>
      <c r="S154" s="134"/>
      <c r="T154" s="134"/>
      <c r="U154" s="134"/>
      <c r="V154" s="134"/>
      <c r="W154" s="134"/>
      <c r="X154" s="134"/>
      <c r="Y154" s="134"/>
      <c r="Z154" s="134"/>
      <c r="AA154" s="134"/>
      <c r="AB154" s="134"/>
      <c r="AC154" s="134"/>
      <c r="AD154" s="132"/>
      <c r="AE154" s="137"/>
      <c r="AF154" s="132"/>
      <c r="AG154" s="132"/>
      <c r="AH154" s="132"/>
      <c r="AI154" s="133"/>
      <c r="AJ154" s="74"/>
      <c r="AK154" s="75"/>
      <c r="AL154" s="76"/>
      <c r="AM154" s="76"/>
      <c r="AN154" s="77"/>
      <c r="AO154" s="76"/>
      <c r="AP154" s="77"/>
      <c r="AQ154" s="76"/>
      <c r="AR154" s="77"/>
      <c r="AS154" s="76"/>
      <c r="AT154" s="77"/>
      <c r="AU154" s="76"/>
      <c r="AV154" s="77"/>
      <c r="AW154" s="76"/>
      <c r="AX154" s="77"/>
      <c r="AY154" s="76"/>
      <c r="AZ154" s="77"/>
      <c r="BA154" s="85"/>
      <c r="BB154" s="85"/>
      <c r="BC154" s="78"/>
      <c r="BD154" s="79"/>
      <c r="BE154" s="79"/>
      <c r="BF154" s="79"/>
      <c r="BG154" s="135"/>
      <c r="BH154" s="135"/>
      <c r="BI154" s="135"/>
      <c r="BJ154" s="135"/>
      <c r="BK154" s="136"/>
      <c r="BL154" s="133"/>
      <c r="BM154" s="133"/>
      <c r="BN154" s="133"/>
    </row>
    <row r="155" spans="1:66" s="80" customFormat="1" ht="15.5" x14ac:dyDescent="0.35">
      <c r="A155" s="138"/>
      <c r="B155" s="137"/>
      <c r="C155" s="136"/>
      <c r="D155" s="140"/>
      <c r="E155" s="136"/>
      <c r="F155" s="136"/>
      <c r="G155" s="72"/>
      <c r="H155" s="73"/>
      <c r="I155" s="136"/>
      <c r="J155" s="141"/>
      <c r="K155" s="134"/>
      <c r="L155" s="134"/>
      <c r="M155" s="134"/>
      <c r="N155" s="134"/>
      <c r="O155" s="134"/>
      <c r="P155" s="134"/>
      <c r="Q155" s="134"/>
      <c r="R155" s="134"/>
      <c r="S155" s="134"/>
      <c r="T155" s="134"/>
      <c r="U155" s="134"/>
      <c r="V155" s="134"/>
      <c r="W155" s="134"/>
      <c r="X155" s="134"/>
      <c r="Y155" s="134"/>
      <c r="Z155" s="134"/>
      <c r="AA155" s="134"/>
      <c r="AB155" s="134"/>
      <c r="AC155" s="134"/>
      <c r="AD155" s="132"/>
      <c r="AE155" s="137"/>
      <c r="AF155" s="132"/>
      <c r="AG155" s="132"/>
      <c r="AH155" s="132"/>
      <c r="AI155" s="133"/>
      <c r="AJ155" s="74"/>
      <c r="AK155" s="75"/>
      <c r="AL155" s="76"/>
      <c r="AM155" s="76"/>
      <c r="AN155" s="77"/>
      <c r="AO155" s="76"/>
      <c r="AP155" s="77"/>
      <c r="AQ155" s="76"/>
      <c r="AR155" s="77"/>
      <c r="AS155" s="76"/>
      <c r="AT155" s="77"/>
      <c r="AU155" s="76"/>
      <c r="AV155" s="77"/>
      <c r="AW155" s="76"/>
      <c r="AX155" s="77"/>
      <c r="AY155" s="76"/>
      <c r="AZ155" s="77"/>
      <c r="BA155" s="85"/>
      <c r="BB155" s="85"/>
      <c r="BC155" s="78"/>
      <c r="BD155" s="79"/>
      <c r="BE155" s="79"/>
      <c r="BF155" s="79"/>
      <c r="BG155" s="135"/>
      <c r="BH155" s="135"/>
      <c r="BI155" s="135"/>
      <c r="BJ155" s="135"/>
      <c r="BK155" s="136"/>
      <c r="BL155" s="133"/>
      <c r="BM155" s="133"/>
      <c r="BN155" s="133"/>
    </row>
    <row r="156" spans="1:66" s="80" customFormat="1" ht="15.5" x14ac:dyDescent="0.35">
      <c r="A156" s="138"/>
      <c r="B156" s="137"/>
      <c r="C156" s="136"/>
      <c r="D156" s="140"/>
      <c r="E156" s="136"/>
      <c r="F156" s="136"/>
      <c r="G156" s="72"/>
      <c r="H156" s="73"/>
      <c r="I156" s="136"/>
      <c r="J156" s="141"/>
      <c r="K156" s="134"/>
      <c r="L156" s="134"/>
      <c r="M156" s="134"/>
      <c r="N156" s="134"/>
      <c r="O156" s="134"/>
      <c r="P156" s="134"/>
      <c r="Q156" s="134"/>
      <c r="R156" s="134"/>
      <c r="S156" s="134"/>
      <c r="T156" s="134"/>
      <c r="U156" s="134"/>
      <c r="V156" s="134"/>
      <c r="W156" s="134"/>
      <c r="X156" s="134"/>
      <c r="Y156" s="134"/>
      <c r="Z156" s="134"/>
      <c r="AA156" s="134"/>
      <c r="AB156" s="134"/>
      <c r="AC156" s="134"/>
      <c r="AD156" s="132"/>
      <c r="AE156" s="137"/>
      <c r="AF156" s="132"/>
      <c r="AG156" s="132"/>
      <c r="AH156" s="132"/>
      <c r="AI156" s="133"/>
      <c r="AJ156" s="74"/>
      <c r="AK156" s="75"/>
      <c r="AL156" s="76"/>
      <c r="AM156" s="76"/>
      <c r="AN156" s="77"/>
      <c r="AO156" s="76"/>
      <c r="AP156" s="77"/>
      <c r="AQ156" s="76"/>
      <c r="AR156" s="77"/>
      <c r="AS156" s="76"/>
      <c r="AT156" s="77"/>
      <c r="AU156" s="76"/>
      <c r="AV156" s="77"/>
      <c r="AW156" s="76"/>
      <c r="AX156" s="77"/>
      <c r="AY156" s="76"/>
      <c r="AZ156" s="77"/>
      <c r="BA156" s="85"/>
      <c r="BB156" s="85"/>
      <c r="BC156" s="78"/>
      <c r="BD156" s="79"/>
      <c r="BE156" s="79"/>
      <c r="BF156" s="79"/>
      <c r="BG156" s="135"/>
      <c r="BH156" s="135"/>
      <c r="BI156" s="135"/>
      <c r="BJ156" s="135"/>
      <c r="BK156" s="136"/>
      <c r="BL156" s="133"/>
      <c r="BM156" s="133"/>
      <c r="BN156" s="133"/>
    </row>
    <row r="157" spans="1:66" s="80" customFormat="1" ht="15.5" x14ac:dyDescent="0.35">
      <c r="A157" s="138"/>
      <c r="B157" s="137"/>
      <c r="C157" s="136"/>
      <c r="D157" s="140"/>
      <c r="E157" s="136"/>
      <c r="F157" s="136"/>
      <c r="G157" s="72"/>
      <c r="H157" s="73"/>
      <c r="I157" s="136"/>
      <c r="J157" s="141"/>
      <c r="K157" s="134"/>
      <c r="L157" s="134"/>
      <c r="M157" s="134"/>
      <c r="N157" s="134"/>
      <c r="O157" s="134"/>
      <c r="P157" s="134"/>
      <c r="Q157" s="134"/>
      <c r="R157" s="134"/>
      <c r="S157" s="134"/>
      <c r="T157" s="134"/>
      <c r="U157" s="134"/>
      <c r="V157" s="134"/>
      <c r="W157" s="134"/>
      <c r="X157" s="134"/>
      <c r="Y157" s="134"/>
      <c r="Z157" s="134"/>
      <c r="AA157" s="134"/>
      <c r="AB157" s="134"/>
      <c r="AC157" s="134"/>
      <c r="AD157" s="132"/>
      <c r="AE157" s="137"/>
      <c r="AF157" s="132"/>
      <c r="AG157" s="132"/>
      <c r="AH157" s="132"/>
      <c r="AI157" s="133"/>
      <c r="AJ157" s="74"/>
      <c r="AK157" s="75"/>
      <c r="AL157" s="76"/>
      <c r="AM157" s="76"/>
      <c r="AN157" s="77"/>
      <c r="AO157" s="76"/>
      <c r="AP157" s="77"/>
      <c r="AQ157" s="76"/>
      <c r="AR157" s="77"/>
      <c r="AS157" s="76"/>
      <c r="AT157" s="77"/>
      <c r="AU157" s="76"/>
      <c r="AV157" s="77"/>
      <c r="AW157" s="76"/>
      <c r="AX157" s="77"/>
      <c r="AY157" s="76"/>
      <c r="AZ157" s="77"/>
      <c r="BA157" s="85"/>
      <c r="BB157" s="85"/>
      <c r="BC157" s="78"/>
      <c r="BD157" s="79"/>
      <c r="BE157" s="79"/>
      <c r="BF157" s="79"/>
      <c r="BG157" s="135"/>
      <c r="BH157" s="135"/>
      <c r="BI157" s="135"/>
      <c r="BJ157" s="135"/>
      <c r="BK157" s="136"/>
      <c r="BL157" s="133"/>
      <c r="BM157" s="133"/>
      <c r="BN157" s="133"/>
    </row>
    <row r="158" spans="1:66" s="80" customFormat="1" ht="15.5" x14ac:dyDescent="0.35">
      <c r="A158" s="138"/>
      <c r="B158" s="137"/>
      <c r="C158" s="136"/>
      <c r="D158" s="140"/>
      <c r="E158" s="136"/>
      <c r="F158" s="136"/>
      <c r="G158" s="72"/>
      <c r="H158" s="73"/>
      <c r="I158" s="136"/>
      <c r="J158" s="141"/>
      <c r="K158" s="134"/>
      <c r="L158" s="134"/>
      <c r="M158" s="134"/>
      <c r="N158" s="134"/>
      <c r="O158" s="134"/>
      <c r="P158" s="134"/>
      <c r="Q158" s="134"/>
      <c r="R158" s="134"/>
      <c r="S158" s="134"/>
      <c r="T158" s="134"/>
      <c r="U158" s="134"/>
      <c r="V158" s="134"/>
      <c r="W158" s="134"/>
      <c r="X158" s="134"/>
      <c r="Y158" s="134"/>
      <c r="Z158" s="134"/>
      <c r="AA158" s="134"/>
      <c r="AB158" s="134"/>
      <c r="AC158" s="134"/>
      <c r="AD158" s="132"/>
      <c r="AE158" s="137"/>
      <c r="AF158" s="132"/>
      <c r="AG158" s="132"/>
      <c r="AH158" s="132"/>
      <c r="AI158" s="133"/>
      <c r="AJ158" s="74"/>
      <c r="AK158" s="75"/>
      <c r="AL158" s="76"/>
      <c r="AM158" s="76"/>
      <c r="AN158" s="77"/>
      <c r="AO158" s="76"/>
      <c r="AP158" s="77"/>
      <c r="AQ158" s="76"/>
      <c r="AR158" s="77"/>
      <c r="AS158" s="76"/>
      <c r="AT158" s="77"/>
      <c r="AU158" s="76"/>
      <c r="AV158" s="77"/>
      <c r="AW158" s="76"/>
      <c r="AX158" s="77"/>
      <c r="AY158" s="76"/>
      <c r="AZ158" s="77"/>
      <c r="BA158" s="85"/>
      <c r="BB158" s="85"/>
      <c r="BC158" s="78"/>
      <c r="BD158" s="79"/>
      <c r="BE158" s="79"/>
      <c r="BF158" s="79"/>
      <c r="BG158" s="135"/>
      <c r="BH158" s="135"/>
      <c r="BI158" s="135"/>
      <c r="BJ158" s="135"/>
      <c r="BK158" s="136"/>
      <c r="BL158" s="133"/>
      <c r="BM158" s="133"/>
      <c r="BN158" s="133"/>
    </row>
    <row r="159" spans="1:66" s="80" customFormat="1" ht="15.5" x14ac:dyDescent="0.35">
      <c r="A159" s="138"/>
      <c r="B159" s="137"/>
      <c r="C159" s="136"/>
      <c r="D159" s="140"/>
      <c r="E159" s="136"/>
      <c r="F159" s="136"/>
      <c r="G159" s="72"/>
      <c r="H159" s="73"/>
      <c r="I159" s="136"/>
      <c r="J159" s="141"/>
      <c r="K159" s="134"/>
      <c r="L159" s="134"/>
      <c r="M159" s="134"/>
      <c r="N159" s="134"/>
      <c r="O159" s="134"/>
      <c r="P159" s="134"/>
      <c r="Q159" s="134"/>
      <c r="R159" s="134"/>
      <c r="S159" s="134"/>
      <c r="T159" s="134"/>
      <c r="U159" s="134"/>
      <c r="V159" s="134"/>
      <c r="W159" s="134"/>
      <c r="X159" s="134"/>
      <c r="Y159" s="134"/>
      <c r="Z159" s="134"/>
      <c r="AA159" s="134"/>
      <c r="AB159" s="134"/>
      <c r="AC159" s="134"/>
      <c r="AD159" s="132"/>
      <c r="AE159" s="137"/>
      <c r="AF159" s="132"/>
      <c r="AG159" s="132"/>
      <c r="AH159" s="132"/>
      <c r="AI159" s="133"/>
      <c r="AJ159" s="74"/>
      <c r="AK159" s="75"/>
      <c r="AL159" s="76"/>
      <c r="AM159" s="76"/>
      <c r="AN159" s="77"/>
      <c r="AO159" s="76"/>
      <c r="AP159" s="77"/>
      <c r="AQ159" s="76"/>
      <c r="AR159" s="77"/>
      <c r="AS159" s="76"/>
      <c r="AT159" s="77"/>
      <c r="AU159" s="76"/>
      <c r="AV159" s="77"/>
      <c r="AW159" s="76"/>
      <c r="AX159" s="77"/>
      <c r="AY159" s="76"/>
      <c r="AZ159" s="77"/>
      <c r="BA159" s="85"/>
      <c r="BB159" s="85"/>
      <c r="BC159" s="78"/>
      <c r="BD159" s="79"/>
      <c r="BE159" s="79"/>
      <c r="BF159" s="79"/>
      <c r="BG159" s="135"/>
      <c r="BH159" s="135"/>
      <c r="BI159" s="135"/>
      <c r="BJ159" s="135"/>
      <c r="BK159" s="136"/>
      <c r="BL159" s="133"/>
      <c r="BM159" s="133"/>
      <c r="BN159" s="133"/>
    </row>
    <row r="160" spans="1:66" s="80" customFormat="1" ht="15.5" x14ac:dyDescent="0.35">
      <c r="A160" s="138"/>
      <c r="B160" s="137"/>
      <c r="C160" s="136"/>
      <c r="D160" s="140"/>
      <c r="E160" s="136"/>
      <c r="F160" s="136"/>
      <c r="G160" s="72"/>
      <c r="H160" s="73"/>
      <c r="I160" s="136"/>
      <c r="J160" s="141"/>
      <c r="K160" s="134"/>
      <c r="L160" s="134"/>
      <c r="M160" s="134"/>
      <c r="N160" s="134"/>
      <c r="O160" s="134"/>
      <c r="P160" s="134"/>
      <c r="Q160" s="134"/>
      <c r="R160" s="134"/>
      <c r="S160" s="134"/>
      <c r="T160" s="134"/>
      <c r="U160" s="134"/>
      <c r="V160" s="134"/>
      <c r="W160" s="134"/>
      <c r="X160" s="134"/>
      <c r="Y160" s="134"/>
      <c r="Z160" s="134"/>
      <c r="AA160" s="134"/>
      <c r="AB160" s="134"/>
      <c r="AC160" s="134"/>
      <c r="AD160" s="132"/>
      <c r="AE160" s="137"/>
      <c r="AF160" s="132"/>
      <c r="AG160" s="132"/>
      <c r="AH160" s="132"/>
      <c r="AI160" s="133"/>
      <c r="AJ160" s="74"/>
      <c r="AK160" s="75"/>
      <c r="AL160" s="76"/>
      <c r="AM160" s="76"/>
      <c r="AN160" s="77"/>
      <c r="AO160" s="76"/>
      <c r="AP160" s="77"/>
      <c r="AQ160" s="76"/>
      <c r="AR160" s="77"/>
      <c r="AS160" s="76"/>
      <c r="AT160" s="77"/>
      <c r="AU160" s="76"/>
      <c r="AV160" s="77"/>
      <c r="AW160" s="76"/>
      <c r="AX160" s="77"/>
      <c r="AY160" s="76"/>
      <c r="AZ160" s="77"/>
      <c r="BA160" s="85"/>
      <c r="BB160" s="85"/>
      <c r="BC160" s="78"/>
      <c r="BD160" s="79"/>
      <c r="BE160" s="79"/>
      <c r="BF160" s="79"/>
      <c r="BG160" s="135"/>
      <c r="BH160" s="135"/>
      <c r="BI160" s="135"/>
      <c r="BJ160" s="135"/>
      <c r="BK160" s="136"/>
      <c r="BL160" s="133"/>
      <c r="BM160" s="133"/>
      <c r="BN160" s="133"/>
    </row>
    <row r="161" spans="1:66" s="80" customFormat="1" ht="15.5" x14ac:dyDescent="0.35">
      <c r="A161" s="138"/>
      <c r="B161" s="137"/>
      <c r="C161" s="136"/>
      <c r="D161" s="140"/>
      <c r="E161" s="136"/>
      <c r="F161" s="136"/>
      <c r="G161" s="72"/>
      <c r="H161" s="73"/>
      <c r="I161" s="136"/>
      <c r="J161" s="141"/>
      <c r="K161" s="134"/>
      <c r="L161" s="134"/>
      <c r="M161" s="134"/>
      <c r="N161" s="134"/>
      <c r="O161" s="134"/>
      <c r="P161" s="134"/>
      <c r="Q161" s="134"/>
      <c r="R161" s="134"/>
      <c r="S161" s="134"/>
      <c r="T161" s="134"/>
      <c r="U161" s="134"/>
      <c r="V161" s="134"/>
      <c r="W161" s="134"/>
      <c r="X161" s="134"/>
      <c r="Y161" s="134"/>
      <c r="Z161" s="134"/>
      <c r="AA161" s="134"/>
      <c r="AB161" s="134"/>
      <c r="AC161" s="134"/>
      <c r="AD161" s="132"/>
      <c r="AE161" s="137"/>
      <c r="AF161" s="132"/>
      <c r="AG161" s="132"/>
      <c r="AH161" s="132"/>
      <c r="AI161" s="133"/>
      <c r="AJ161" s="74"/>
      <c r="AK161" s="75"/>
      <c r="AL161" s="76"/>
      <c r="AM161" s="76"/>
      <c r="AN161" s="77"/>
      <c r="AO161" s="76"/>
      <c r="AP161" s="77"/>
      <c r="AQ161" s="76"/>
      <c r="AR161" s="77"/>
      <c r="AS161" s="76"/>
      <c r="AT161" s="77"/>
      <c r="AU161" s="76"/>
      <c r="AV161" s="77"/>
      <c r="AW161" s="76"/>
      <c r="AX161" s="77"/>
      <c r="AY161" s="76"/>
      <c r="AZ161" s="77"/>
      <c r="BA161" s="85"/>
      <c r="BB161" s="85"/>
      <c r="BC161" s="78"/>
      <c r="BD161" s="79"/>
      <c r="BE161" s="79"/>
      <c r="BF161" s="79"/>
      <c r="BG161" s="135"/>
      <c r="BH161" s="135"/>
      <c r="BI161" s="135"/>
      <c r="BJ161" s="135"/>
      <c r="BK161" s="136"/>
      <c r="BL161" s="133"/>
      <c r="BM161" s="133"/>
      <c r="BN161" s="133"/>
    </row>
    <row r="162" spans="1:66" s="80" customFormat="1" ht="15.5" x14ac:dyDescent="0.35">
      <c r="A162" s="138"/>
      <c r="B162" s="137"/>
      <c r="C162" s="136"/>
      <c r="D162" s="140"/>
      <c r="E162" s="136"/>
      <c r="F162" s="136"/>
      <c r="G162" s="72"/>
      <c r="H162" s="73"/>
      <c r="I162" s="136"/>
      <c r="J162" s="141"/>
      <c r="K162" s="134"/>
      <c r="L162" s="134"/>
      <c r="M162" s="134"/>
      <c r="N162" s="134"/>
      <c r="O162" s="134"/>
      <c r="P162" s="134"/>
      <c r="Q162" s="134"/>
      <c r="R162" s="134"/>
      <c r="S162" s="134"/>
      <c r="T162" s="134"/>
      <c r="U162" s="134"/>
      <c r="V162" s="134"/>
      <c r="W162" s="134"/>
      <c r="X162" s="134"/>
      <c r="Y162" s="134"/>
      <c r="Z162" s="134"/>
      <c r="AA162" s="134"/>
      <c r="AB162" s="134"/>
      <c r="AC162" s="134"/>
      <c r="AD162" s="132"/>
      <c r="AE162" s="137"/>
      <c r="AF162" s="132"/>
      <c r="AG162" s="132"/>
      <c r="AH162" s="132"/>
      <c r="AI162" s="133"/>
      <c r="AJ162" s="74"/>
      <c r="AK162" s="75"/>
      <c r="AL162" s="76"/>
      <c r="AM162" s="76"/>
      <c r="AN162" s="77"/>
      <c r="AO162" s="76"/>
      <c r="AP162" s="77"/>
      <c r="AQ162" s="76"/>
      <c r="AR162" s="77"/>
      <c r="AS162" s="76"/>
      <c r="AT162" s="77"/>
      <c r="AU162" s="76"/>
      <c r="AV162" s="77"/>
      <c r="AW162" s="76"/>
      <c r="AX162" s="77"/>
      <c r="AY162" s="76"/>
      <c r="AZ162" s="77"/>
      <c r="BA162" s="85"/>
      <c r="BB162" s="85"/>
      <c r="BC162" s="78"/>
      <c r="BD162" s="79"/>
      <c r="BE162" s="79"/>
      <c r="BF162" s="79"/>
      <c r="BG162" s="135"/>
      <c r="BH162" s="135"/>
      <c r="BI162" s="135"/>
      <c r="BJ162" s="135"/>
      <c r="BK162" s="136"/>
      <c r="BL162" s="133"/>
      <c r="BM162" s="133"/>
      <c r="BN162" s="133"/>
    </row>
    <row r="163" spans="1:66" s="80" customFormat="1" ht="15.5" x14ac:dyDescent="0.35">
      <c r="A163" s="138"/>
      <c r="B163" s="137"/>
      <c r="C163" s="136"/>
      <c r="D163" s="140"/>
      <c r="E163" s="136"/>
      <c r="F163" s="136"/>
      <c r="G163" s="72"/>
      <c r="H163" s="73"/>
      <c r="I163" s="136"/>
      <c r="J163" s="141"/>
      <c r="K163" s="134"/>
      <c r="L163" s="134"/>
      <c r="M163" s="134"/>
      <c r="N163" s="134"/>
      <c r="O163" s="134"/>
      <c r="P163" s="134"/>
      <c r="Q163" s="134"/>
      <c r="R163" s="134"/>
      <c r="S163" s="134"/>
      <c r="T163" s="134"/>
      <c r="U163" s="134"/>
      <c r="V163" s="134"/>
      <c r="W163" s="134"/>
      <c r="X163" s="134"/>
      <c r="Y163" s="134"/>
      <c r="Z163" s="134"/>
      <c r="AA163" s="134"/>
      <c r="AB163" s="134"/>
      <c r="AC163" s="134"/>
      <c r="AD163" s="132"/>
      <c r="AE163" s="137"/>
      <c r="AF163" s="132"/>
      <c r="AG163" s="132"/>
      <c r="AH163" s="132"/>
      <c r="AI163" s="133"/>
      <c r="AJ163" s="74"/>
      <c r="AK163" s="75"/>
      <c r="AL163" s="76"/>
      <c r="AM163" s="76"/>
      <c r="AN163" s="77"/>
      <c r="AO163" s="76"/>
      <c r="AP163" s="77"/>
      <c r="AQ163" s="76"/>
      <c r="AR163" s="77"/>
      <c r="AS163" s="76"/>
      <c r="AT163" s="77"/>
      <c r="AU163" s="76"/>
      <c r="AV163" s="77"/>
      <c r="AW163" s="76"/>
      <c r="AX163" s="77"/>
      <c r="AY163" s="76"/>
      <c r="AZ163" s="77"/>
      <c r="BA163" s="85"/>
      <c r="BB163" s="85"/>
      <c r="BC163" s="78"/>
      <c r="BD163" s="79"/>
      <c r="BE163" s="79"/>
      <c r="BF163" s="79"/>
      <c r="BG163" s="135"/>
      <c r="BH163" s="135"/>
      <c r="BI163" s="135"/>
      <c r="BJ163" s="135"/>
      <c r="BK163" s="136"/>
      <c r="BL163" s="133"/>
      <c r="BM163" s="133"/>
      <c r="BN163" s="133"/>
    </row>
    <row r="164" spans="1:66" s="80" customFormat="1" ht="15.5" x14ac:dyDescent="0.35">
      <c r="A164" s="138"/>
      <c r="B164" s="137"/>
      <c r="C164" s="136"/>
      <c r="D164" s="140"/>
      <c r="E164" s="136"/>
      <c r="F164" s="136"/>
      <c r="G164" s="72"/>
      <c r="H164" s="73"/>
      <c r="I164" s="136"/>
      <c r="J164" s="141"/>
      <c r="K164" s="134"/>
      <c r="L164" s="134"/>
      <c r="M164" s="134"/>
      <c r="N164" s="134"/>
      <c r="O164" s="134"/>
      <c r="P164" s="134"/>
      <c r="Q164" s="134"/>
      <c r="R164" s="134"/>
      <c r="S164" s="134"/>
      <c r="T164" s="134"/>
      <c r="U164" s="134"/>
      <c r="V164" s="134"/>
      <c r="W164" s="134"/>
      <c r="X164" s="134"/>
      <c r="Y164" s="134"/>
      <c r="Z164" s="134"/>
      <c r="AA164" s="134"/>
      <c r="AB164" s="134"/>
      <c r="AC164" s="134"/>
      <c r="AD164" s="132"/>
      <c r="AE164" s="137"/>
      <c r="AF164" s="132"/>
      <c r="AG164" s="132"/>
      <c r="AH164" s="132"/>
      <c r="AI164" s="133"/>
      <c r="AJ164" s="74"/>
      <c r="AK164" s="75"/>
      <c r="AL164" s="76"/>
      <c r="AM164" s="76"/>
      <c r="AN164" s="77"/>
      <c r="AO164" s="76"/>
      <c r="AP164" s="77"/>
      <c r="AQ164" s="76"/>
      <c r="AR164" s="77"/>
      <c r="AS164" s="76"/>
      <c r="AT164" s="77"/>
      <c r="AU164" s="76"/>
      <c r="AV164" s="77"/>
      <c r="AW164" s="76"/>
      <c r="AX164" s="77"/>
      <c r="AY164" s="76"/>
      <c r="AZ164" s="77"/>
      <c r="BA164" s="85"/>
      <c r="BB164" s="85"/>
      <c r="BC164" s="78"/>
      <c r="BD164" s="79"/>
      <c r="BE164" s="79"/>
      <c r="BF164" s="79"/>
      <c r="BG164" s="135"/>
      <c r="BH164" s="135"/>
      <c r="BI164" s="135"/>
      <c r="BJ164" s="135"/>
      <c r="BK164" s="136"/>
      <c r="BL164" s="133"/>
      <c r="BM164" s="133"/>
      <c r="BN164" s="133"/>
    </row>
    <row r="165" spans="1:66" s="80" customFormat="1" ht="15.5" x14ac:dyDescent="0.35">
      <c r="A165" s="138"/>
      <c r="B165" s="137"/>
      <c r="C165" s="136"/>
      <c r="D165" s="140"/>
      <c r="E165" s="136"/>
      <c r="F165" s="136"/>
      <c r="G165" s="72"/>
      <c r="H165" s="73"/>
      <c r="I165" s="136"/>
      <c r="J165" s="141"/>
      <c r="K165" s="134"/>
      <c r="L165" s="134"/>
      <c r="M165" s="134"/>
      <c r="N165" s="134"/>
      <c r="O165" s="134"/>
      <c r="P165" s="134"/>
      <c r="Q165" s="134"/>
      <c r="R165" s="134"/>
      <c r="S165" s="134"/>
      <c r="T165" s="134"/>
      <c r="U165" s="134"/>
      <c r="V165" s="134"/>
      <c r="W165" s="134"/>
      <c r="X165" s="134"/>
      <c r="Y165" s="134"/>
      <c r="Z165" s="134"/>
      <c r="AA165" s="134"/>
      <c r="AB165" s="134"/>
      <c r="AC165" s="134"/>
      <c r="AD165" s="132"/>
      <c r="AE165" s="137"/>
      <c r="AF165" s="132"/>
      <c r="AG165" s="132"/>
      <c r="AH165" s="132"/>
      <c r="AI165" s="133"/>
      <c r="AJ165" s="74"/>
      <c r="AK165" s="75"/>
      <c r="AL165" s="76"/>
      <c r="AM165" s="76"/>
      <c r="AN165" s="77"/>
      <c r="AO165" s="76"/>
      <c r="AP165" s="77"/>
      <c r="AQ165" s="76"/>
      <c r="AR165" s="77"/>
      <c r="AS165" s="76"/>
      <c r="AT165" s="77"/>
      <c r="AU165" s="76"/>
      <c r="AV165" s="77"/>
      <c r="AW165" s="76"/>
      <c r="AX165" s="77"/>
      <c r="AY165" s="76"/>
      <c r="AZ165" s="77"/>
      <c r="BA165" s="85"/>
      <c r="BB165" s="85"/>
      <c r="BC165" s="78"/>
      <c r="BD165" s="79"/>
      <c r="BE165" s="79"/>
      <c r="BF165" s="79"/>
      <c r="BG165" s="135"/>
      <c r="BH165" s="135"/>
      <c r="BI165" s="135"/>
      <c r="BJ165" s="135"/>
      <c r="BK165" s="136"/>
      <c r="BL165" s="133"/>
      <c r="BM165" s="133"/>
      <c r="BN165" s="133"/>
    </row>
    <row r="166" spans="1:66" s="80" customFormat="1" ht="15.5" x14ac:dyDescent="0.35">
      <c r="A166" s="138"/>
      <c r="B166" s="137"/>
      <c r="C166" s="136"/>
      <c r="D166" s="140"/>
      <c r="E166" s="136"/>
      <c r="F166" s="136"/>
      <c r="G166" s="72"/>
      <c r="H166" s="73"/>
      <c r="I166" s="136"/>
      <c r="J166" s="141"/>
      <c r="K166" s="134"/>
      <c r="L166" s="134"/>
      <c r="M166" s="134"/>
      <c r="N166" s="134"/>
      <c r="O166" s="134"/>
      <c r="P166" s="134"/>
      <c r="Q166" s="134"/>
      <c r="R166" s="134"/>
      <c r="S166" s="134"/>
      <c r="T166" s="134"/>
      <c r="U166" s="134"/>
      <c r="V166" s="134"/>
      <c r="W166" s="134"/>
      <c r="X166" s="134"/>
      <c r="Y166" s="134"/>
      <c r="Z166" s="134"/>
      <c r="AA166" s="134"/>
      <c r="AB166" s="134"/>
      <c r="AC166" s="134"/>
      <c r="AD166" s="132"/>
      <c r="AE166" s="137"/>
      <c r="AF166" s="132"/>
      <c r="AG166" s="132"/>
      <c r="AH166" s="132"/>
      <c r="AI166" s="133"/>
      <c r="AJ166" s="74"/>
      <c r="AK166" s="75"/>
      <c r="AL166" s="76"/>
      <c r="AM166" s="76"/>
      <c r="AN166" s="77"/>
      <c r="AO166" s="76"/>
      <c r="AP166" s="77"/>
      <c r="AQ166" s="76"/>
      <c r="AR166" s="77"/>
      <c r="AS166" s="76"/>
      <c r="AT166" s="77"/>
      <c r="AU166" s="76"/>
      <c r="AV166" s="77"/>
      <c r="AW166" s="76"/>
      <c r="AX166" s="77"/>
      <c r="AY166" s="76"/>
      <c r="AZ166" s="77"/>
      <c r="BA166" s="85"/>
      <c r="BB166" s="85"/>
      <c r="BC166" s="78"/>
      <c r="BD166" s="79"/>
      <c r="BE166" s="79"/>
      <c r="BF166" s="79"/>
      <c r="BG166" s="135"/>
      <c r="BH166" s="135"/>
      <c r="BI166" s="135"/>
      <c r="BJ166" s="135"/>
      <c r="BK166" s="136"/>
      <c r="BL166" s="133"/>
      <c r="BM166" s="133"/>
      <c r="BN166" s="133"/>
    </row>
    <row r="167" spans="1:66" s="80" customFormat="1" ht="15.5" x14ac:dyDescent="0.35">
      <c r="A167" s="138"/>
      <c r="B167" s="137"/>
      <c r="C167" s="136"/>
      <c r="D167" s="140"/>
      <c r="E167" s="136"/>
      <c r="F167" s="136"/>
      <c r="G167" s="72"/>
      <c r="H167" s="73"/>
      <c r="I167" s="136"/>
      <c r="J167" s="141"/>
      <c r="K167" s="134"/>
      <c r="L167" s="134"/>
      <c r="M167" s="134"/>
      <c r="N167" s="134"/>
      <c r="O167" s="134"/>
      <c r="P167" s="134"/>
      <c r="Q167" s="134"/>
      <c r="R167" s="134"/>
      <c r="S167" s="134"/>
      <c r="T167" s="134"/>
      <c r="U167" s="134"/>
      <c r="V167" s="134"/>
      <c r="W167" s="134"/>
      <c r="X167" s="134"/>
      <c r="Y167" s="134"/>
      <c r="Z167" s="134"/>
      <c r="AA167" s="134"/>
      <c r="AB167" s="134"/>
      <c r="AC167" s="134"/>
      <c r="AD167" s="132"/>
      <c r="AE167" s="137"/>
      <c r="AF167" s="132"/>
      <c r="AG167" s="132"/>
      <c r="AH167" s="132"/>
      <c r="AI167" s="133"/>
      <c r="AJ167" s="74"/>
      <c r="AK167" s="75"/>
      <c r="AL167" s="76"/>
      <c r="AM167" s="76"/>
      <c r="AN167" s="77"/>
      <c r="AO167" s="76"/>
      <c r="AP167" s="77"/>
      <c r="AQ167" s="76"/>
      <c r="AR167" s="77"/>
      <c r="AS167" s="76"/>
      <c r="AT167" s="77"/>
      <c r="AU167" s="76"/>
      <c r="AV167" s="77"/>
      <c r="AW167" s="76"/>
      <c r="AX167" s="77"/>
      <c r="AY167" s="76"/>
      <c r="AZ167" s="77"/>
      <c r="BA167" s="85"/>
      <c r="BB167" s="85"/>
      <c r="BC167" s="78"/>
      <c r="BD167" s="79"/>
      <c r="BE167" s="79"/>
      <c r="BF167" s="79"/>
      <c r="BG167" s="135"/>
      <c r="BH167" s="135"/>
      <c r="BI167" s="135"/>
      <c r="BJ167" s="135"/>
      <c r="BK167" s="136"/>
      <c r="BL167" s="133"/>
      <c r="BM167" s="133"/>
      <c r="BN167" s="133"/>
    </row>
    <row r="168" spans="1:66" s="80" customFormat="1" ht="15.5" x14ac:dyDescent="0.35">
      <c r="A168" s="138"/>
      <c r="B168" s="137"/>
      <c r="C168" s="136"/>
      <c r="D168" s="140"/>
      <c r="E168" s="136"/>
      <c r="F168" s="136"/>
      <c r="G168" s="72"/>
      <c r="H168" s="73"/>
      <c r="I168" s="136"/>
      <c r="J168" s="141"/>
      <c r="K168" s="134"/>
      <c r="L168" s="134"/>
      <c r="M168" s="134"/>
      <c r="N168" s="134"/>
      <c r="O168" s="134"/>
      <c r="P168" s="134"/>
      <c r="Q168" s="134"/>
      <c r="R168" s="134"/>
      <c r="S168" s="134"/>
      <c r="T168" s="134"/>
      <c r="U168" s="134"/>
      <c r="V168" s="134"/>
      <c r="W168" s="134"/>
      <c r="X168" s="134"/>
      <c r="Y168" s="134"/>
      <c r="Z168" s="134"/>
      <c r="AA168" s="134"/>
      <c r="AB168" s="134"/>
      <c r="AC168" s="134"/>
      <c r="AD168" s="132"/>
      <c r="AE168" s="137"/>
      <c r="AF168" s="132"/>
      <c r="AG168" s="132"/>
      <c r="AH168" s="132"/>
      <c r="AI168" s="133"/>
      <c r="AJ168" s="74"/>
      <c r="AK168" s="75"/>
      <c r="AL168" s="76"/>
      <c r="AM168" s="76"/>
      <c r="AN168" s="77"/>
      <c r="AO168" s="76"/>
      <c r="AP168" s="77"/>
      <c r="AQ168" s="76"/>
      <c r="AR168" s="77"/>
      <c r="AS168" s="76"/>
      <c r="AT168" s="77"/>
      <c r="AU168" s="76"/>
      <c r="AV168" s="77"/>
      <c r="AW168" s="76"/>
      <c r="AX168" s="77"/>
      <c r="AY168" s="76"/>
      <c r="AZ168" s="77"/>
      <c r="BA168" s="85"/>
      <c r="BB168" s="85"/>
      <c r="BC168" s="78"/>
      <c r="BD168" s="79"/>
      <c r="BE168" s="79"/>
      <c r="BF168" s="79"/>
      <c r="BG168" s="135"/>
      <c r="BH168" s="135"/>
      <c r="BI168" s="135"/>
      <c r="BJ168" s="135"/>
      <c r="BK168" s="136"/>
      <c r="BL168" s="133"/>
      <c r="BM168" s="133"/>
      <c r="BN168" s="133"/>
    </row>
    <row r="169" spans="1:66" s="80" customFormat="1" ht="15.5" x14ac:dyDescent="0.35">
      <c r="A169" s="138"/>
      <c r="B169" s="137"/>
      <c r="C169" s="136"/>
      <c r="D169" s="140"/>
      <c r="E169" s="136"/>
      <c r="F169" s="136"/>
      <c r="G169" s="72"/>
      <c r="H169" s="73"/>
      <c r="I169" s="136"/>
      <c r="J169" s="141"/>
      <c r="K169" s="134"/>
      <c r="L169" s="134"/>
      <c r="M169" s="134"/>
      <c r="N169" s="134"/>
      <c r="O169" s="134"/>
      <c r="P169" s="134"/>
      <c r="Q169" s="134"/>
      <c r="R169" s="134"/>
      <c r="S169" s="134"/>
      <c r="T169" s="134"/>
      <c r="U169" s="134"/>
      <c r="V169" s="134"/>
      <c r="W169" s="134"/>
      <c r="X169" s="134"/>
      <c r="Y169" s="134"/>
      <c r="Z169" s="134"/>
      <c r="AA169" s="134"/>
      <c r="AB169" s="134"/>
      <c r="AC169" s="134"/>
      <c r="AD169" s="132"/>
      <c r="AE169" s="137"/>
      <c r="AF169" s="132"/>
      <c r="AG169" s="132"/>
      <c r="AH169" s="132"/>
      <c r="AI169" s="133"/>
      <c r="AJ169" s="74"/>
      <c r="AK169" s="75"/>
      <c r="AL169" s="76"/>
      <c r="AM169" s="76"/>
      <c r="AN169" s="77"/>
      <c r="AO169" s="76"/>
      <c r="AP169" s="77"/>
      <c r="AQ169" s="76"/>
      <c r="AR169" s="77"/>
      <c r="AS169" s="76"/>
      <c r="AT169" s="77"/>
      <c r="AU169" s="76"/>
      <c r="AV169" s="77"/>
      <c r="AW169" s="76"/>
      <c r="AX169" s="77"/>
      <c r="AY169" s="76"/>
      <c r="AZ169" s="77"/>
      <c r="BA169" s="85"/>
      <c r="BB169" s="85"/>
      <c r="BC169" s="78"/>
      <c r="BD169" s="79"/>
      <c r="BE169" s="79"/>
      <c r="BF169" s="79"/>
      <c r="BG169" s="135"/>
      <c r="BH169" s="135"/>
      <c r="BI169" s="135"/>
      <c r="BJ169" s="135"/>
      <c r="BK169" s="136"/>
      <c r="BL169" s="133"/>
      <c r="BM169" s="133"/>
      <c r="BN169" s="133"/>
    </row>
    <row r="170" spans="1:66" s="80" customFormat="1" ht="15.5" x14ac:dyDescent="0.35">
      <c r="A170" s="138"/>
      <c r="B170" s="137"/>
      <c r="C170" s="136"/>
      <c r="D170" s="140"/>
      <c r="E170" s="136"/>
      <c r="F170" s="136"/>
      <c r="G170" s="72"/>
      <c r="H170" s="73"/>
      <c r="I170" s="136"/>
      <c r="J170" s="141"/>
      <c r="K170" s="134"/>
      <c r="L170" s="134"/>
      <c r="M170" s="134"/>
      <c r="N170" s="134"/>
      <c r="O170" s="134"/>
      <c r="P170" s="134"/>
      <c r="Q170" s="134"/>
      <c r="R170" s="134"/>
      <c r="S170" s="134"/>
      <c r="T170" s="134"/>
      <c r="U170" s="134"/>
      <c r="V170" s="134"/>
      <c r="W170" s="134"/>
      <c r="X170" s="134"/>
      <c r="Y170" s="134"/>
      <c r="Z170" s="134"/>
      <c r="AA170" s="134"/>
      <c r="AB170" s="134"/>
      <c r="AC170" s="134"/>
      <c r="AD170" s="132"/>
      <c r="AE170" s="137"/>
      <c r="AF170" s="132"/>
      <c r="AG170" s="132"/>
      <c r="AH170" s="132"/>
      <c r="AI170" s="133"/>
      <c r="AJ170" s="74"/>
      <c r="AK170" s="75"/>
      <c r="AL170" s="76"/>
      <c r="AM170" s="76"/>
      <c r="AN170" s="77"/>
      <c r="AO170" s="76"/>
      <c r="AP170" s="77"/>
      <c r="AQ170" s="76"/>
      <c r="AR170" s="77"/>
      <c r="AS170" s="76"/>
      <c r="AT170" s="77"/>
      <c r="AU170" s="76"/>
      <c r="AV170" s="77"/>
      <c r="AW170" s="76"/>
      <c r="AX170" s="77"/>
      <c r="AY170" s="76"/>
      <c r="AZ170" s="77"/>
      <c r="BA170" s="85"/>
      <c r="BB170" s="85"/>
      <c r="BC170" s="78"/>
      <c r="BD170" s="79"/>
      <c r="BE170" s="79"/>
      <c r="BF170" s="79"/>
      <c r="BG170" s="135"/>
      <c r="BH170" s="135"/>
      <c r="BI170" s="135"/>
      <c r="BJ170" s="135"/>
      <c r="BK170" s="136"/>
      <c r="BL170" s="133"/>
      <c r="BM170" s="133"/>
      <c r="BN170" s="133"/>
    </row>
    <row r="171" spans="1:66" s="80" customFormat="1" ht="15.5" x14ac:dyDescent="0.35">
      <c r="A171" s="138"/>
      <c r="B171" s="137"/>
      <c r="C171" s="136"/>
      <c r="D171" s="140"/>
      <c r="E171" s="136"/>
      <c r="F171" s="136"/>
      <c r="G171" s="72"/>
      <c r="H171" s="73"/>
      <c r="I171" s="136"/>
      <c r="J171" s="141"/>
      <c r="K171" s="134"/>
      <c r="L171" s="134"/>
      <c r="M171" s="134"/>
      <c r="N171" s="134"/>
      <c r="O171" s="134"/>
      <c r="P171" s="134"/>
      <c r="Q171" s="134"/>
      <c r="R171" s="134"/>
      <c r="S171" s="134"/>
      <c r="T171" s="134"/>
      <c r="U171" s="134"/>
      <c r="V171" s="134"/>
      <c r="W171" s="134"/>
      <c r="X171" s="134"/>
      <c r="Y171" s="134"/>
      <c r="Z171" s="134"/>
      <c r="AA171" s="134"/>
      <c r="AB171" s="134"/>
      <c r="AC171" s="134"/>
      <c r="AD171" s="132"/>
      <c r="AE171" s="137"/>
      <c r="AF171" s="132"/>
      <c r="AG171" s="132"/>
      <c r="AH171" s="132"/>
      <c r="AI171" s="133"/>
      <c r="AJ171" s="74"/>
      <c r="AK171" s="75"/>
      <c r="AL171" s="76"/>
      <c r="AM171" s="76"/>
      <c r="AN171" s="77"/>
      <c r="AO171" s="76"/>
      <c r="AP171" s="77"/>
      <c r="AQ171" s="76"/>
      <c r="AR171" s="77"/>
      <c r="AS171" s="76"/>
      <c r="AT171" s="77"/>
      <c r="AU171" s="76"/>
      <c r="AV171" s="77"/>
      <c r="AW171" s="76"/>
      <c r="AX171" s="77"/>
      <c r="AY171" s="76"/>
      <c r="AZ171" s="77"/>
      <c r="BA171" s="85"/>
      <c r="BB171" s="85"/>
      <c r="BC171" s="78"/>
      <c r="BD171" s="79"/>
      <c r="BE171" s="79"/>
      <c r="BF171" s="79"/>
      <c r="BG171" s="135"/>
      <c r="BH171" s="135"/>
      <c r="BI171" s="135"/>
      <c r="BJ171" s="135"/>
      <c r="BK171" s="136"/>
      <c r="BL171" s="133"/>
      <c r="BM171" s="133"/>
      <c r="BN171" s="133"/>
    </row>
    <row r="172" spans="1:66" s="80" customFormat="1" ht="15.5" x14ac:dyDescent="0.35">
      <c r="A172" s="138"/>
      <c r="B172" s="137"/>
      <c r="C172" s="136"/>
      <c r="D172" s="140"/>
      <c r="E172" s="136"/>
      <c r="F172" s="136"/>
      <c r="G172" s="72"/>
      <c r="H172" s="73"/>
      <c r="I172" s="136"/>
      <c r="J172" s="141"/>
      <c r="K172" s="134"/>
      <c r="L172" s="134"/>
      <c r="M172" s="134"/>
      <c r="N172" s="134"/>
      <c r="O172" s="134"/>
      <c r="P172" s="134"/>
      <c r="Q172" s="134"/>
      <c r="R172" s="134"/>
      <c r="S172" s="134"/>
      <c r="T172" s="134"/>
      <c r="U172" s="134"/>
      <c r="V172" s="134"/>
      <c r="W172" s="134"/>
      <c r="X172" s="134"/>
      <c r="Y172" s="134"/>
      <c r="Z172" s="134"/>
      <c r="AA172" s="134"/>
      <c r="AB172" s="134"/>
      <c r="AC172" s="134"/>
      <c r="AD172" s="132"/>
      <c r="AE172" s="137"/>
      <c r="AF172" s="132"/>
      <c r="AG172" s="132"/>
      <c r="AH172" s="132"/>
      <c r="AI172" s="133"/>
      <c r="AJ172" s="74"/>
      <c r="AK172" s="75"/>
      <c r="AL172" s="76"/>
      <c r="AM172" s="76"/>
      <c r="AN172" s="77"/>
      <c r="AO172" s="76"/>
      <c r="AP172" s="77"/>
      <c r="AQ172" s="76"/>
      <c r="AR172" s="77"/>
      <c r="AS172" s="76"/>
      <c r="AT172" s="77"/>
      <c r="AU172" s="76"/>
      <c r="AV172" s="77"/>
      <c r="AW172" s="76"/>
      <c r="AX172" s="77"/>
      <c r="AY172" s="76"/>
      <c r="AZ172" s="77"/>
      <c r="BA172" s="85"/>
      <c r="BB172" s="85"/>
      <c r="BC172" s="78"/>
      <c r="BD172" s="79"/>
      <c r="BE172" s="79"/>
      <c r="BF172" s="79"/>
      <c r="BG172" s="135"/>
      <c r="BH172" s="135"/>
      <c r="BI172" s="135"/>
      <c r="BJ172" s="135"/>
      <c r="BK172" s="136"/>
      <c r="BL172" s="133"/>
      <c r="BM172" s="133"/>
      <c r="BN172" s="133"/>
    </row>
    <row r="173" spans="1:66" s="80" customFormat="1" ht="15.5" x14ac:dyDescent="0.35">
      <c r="A173" s="138"/>
      <c r="B173" s="137"/>
      <c r="C173" s="136"/>
      <c r="D173" s="140"/>
      <c r="E173" s="136"/>
      <c r="F173" s="136"/>
      <c r="G173" s="72"/>
      <c r="H173" s="73"/>
      <c r="I173" s="136"/>
      <c r="J173" s="141"/>
      <c r="K173" s="134"/>
      <c r="L173" s="134"/>
      <c r="M173" s="134"/>
      <c r="N173" s="134"/>
      <c r="O173" s="134"/>
      <c r="P173" s="134"/>
      <c r="Q173" s="134"/>
      <c r="R173" s="134"/>
      <c r="S173" s="134"/>
      <c r="T173" s="134"/>
      <c r="U173" s="134"/>
      <c r="V173" s="134"/>
      <c r="W173" s="134"/>
      <c r="X173" s="134"/>
      <c r="Y173" s="134"/>
      <c r="Z173" s="134"/>
      <c r="AA173" s="134"/>
      <c r="AB173" s="134"/>
      <c r="AC173" s="134"/>
      <c r="AD173" s="132"/>
      <c r="AE173" s="137"/>
      <c r="AF173" s="132"/>
      <c r="AG173" s="132"/>
      <c r="AH173" s="132"/>
      <c r="AI173" s="133"/>
      <c r="AJ173" s="74"/>
      <c r="AK173" s="75"/>
      <c r="AL173" s="76"/>
      <c r="AM173" s="76"/>
      <c r="AN173" s="77"/>
      <c r="AO173" s="76"/>
      <c r="AP173" s="77"/>
      <c r="AQ173" s="76"/>
      <c r="AR173" s="77"/>
      <c r="AS173" s="76"/>
      <c r="AT173" s="77"/>
      <c r="AU173" s="76"/>
      <c r="AV173" s="77"/>
      <c r="AW173" s="76"/>
      <c r="AX173" s="77"/>
      <c r="AY173" s="76"/>
      <c r="AZ173" s="77"/>
      <c r="BA173" s="85"/>
      <c r="BB173" s="85"/>
      <c r="BC173" s="78"/>
      <c r="BD173" s="79"/>
      <c r="BE173" s="79"/>
      <c r="BF173" s="79"/>
      <c r="BG173" s="135"/>
      <c r="BH173" s="135"/>
      <c r="BI173" s="135"/>
      <c r="BJ173" s="135"/>
      <c r="BK173" s="136"/>
      <c r="BL173" s="133"/>
      <c r="BM173" s="133"/>
      <c r="BN173" s="133"/>
    </row>
    <row r="174" spans="1:66" s="80" customFormat="1" ht="15.5" x14ac:dyDescent="0.35">
      <c r="A174" s="138"/>
      <c r="B174" s="137"/>
      <c r="C174" s="136"/>
      <c r="D174" s="140"/>
      <c r="E174" s="136"/>
      <c r="F174" s="136"/>
      <c r="G174" s="72"/>
      <c r="H174" s="73"/>
      <c r="I174" s="136"/>
      <c r="J174" s="141"/>
      <c r="K174" s="134"/>
      <c r="L174" s="134"/>
      <c r="M174" s="134"/>
      <c r="N174" s="134"/>
      <c r="O174" s="134"/>
      <c r="P174" s="134"/>
      <c r="Q174" s="134"/>
      <c r="R174" s="134"/>
      <c r="S174" s="134"/>
      <c r="T174" s="134"/>
      <c r="U174" s="134"/>
      <c r="V174" s="134"/>
      <c r="W174" s="134"/>
      <c r="X174" s="134"/>
      <c r="Y174" s="134"/>
      <c r="Z174" s="134"/>
      <c r="AA174" s="134"/>
      <c r="AB174" s="134"/>
      <c r="AC174" s="134"/>
      <c r="AD174" s="132"/>
      <c r="AE174" s="137"/>
      <c r="AF174" s="132"/>
      <c r="AG174" s="132"/>
      <c r="AH174" s="132"/>
      <c r="AI174" s="133"/>
      <c r="AJ174" s="74"/>
      <c r="AK174" s="75"/>
      <c r="AL174" s="76"/>
      <c r="AM174" s="76"/>
      <c r="AN174" s="77"/>
      <c r="AO174" s="76"/>
      <c r="AP174" s="77"/>
      <c r="AQ174" s="76"/>
      <c r="AR174" s="77"/>
      <c r="AS174" s="76"/>
      <c r="AT174" s="77"/>
      <c r="AU174" s="76"/>
      <c r="AV174" s="77"/>
      <c r="AW174" s="76"/>
      <c r="AX174" s="77"/>
      <c r="AY174" s="76"/>
      <c r="AZ174" s="77"/>
      <c r="BA174" s="85"/>
      <c r="BB174" s="85"/>
      <c r="BC174" s="78"/>
      <c r="BD174" s="79"/>
      <c r="BE174" s="79"/>
      <c r="BF174" s="79"/>
      <c r="BG174" s="135"/>
      <c r="BH174" s="135"/>
      <c r="BI174" s="135"/>
      <c r="BJ174" s="135"/>
      <c r="BK174" s="136"/>
      <c r="BL174" s="133"/>
      <c r="BM174" s="133"/>
      <c r="BN174" s="133"/>
    </row>
    <row r="175" spans="1:66" s="80" customFormat="1" ht="15.5" x14ac:dyDescent="0.35">
      <c r="A175" s="138"/>
      <c r="B175" s="137"/>
      <c r="C175" s="136"/>
      <c r="D175" s="140"/>
      <c r="E175" s="136"/>
      <c r="F175" s="136"/>
      <c r="G175" s="72"/>
      <c r="H175" s="73"/>
      <c r="I175" s="136"/>
      <c r="J175" s="141"/>
      <c r="K175" s="134"/>
      <c r="L175" s="134"/>
      <c r="M175" s="134"/>
      <c r="N175" s="134"/>
      <c r="O175" s="134"/>
      <c r="P175" s="134"/>
      <c r="Q175" s="134"/>
      <c r="R175" s="134"/>
      <c r="S175" s="134"/>
      <c r="T175" s="134"/>
      <c r="U175" s="134"/>
      <c r="V175" s="134"/>
      <c r="W175" s="134"/>
      <c r="X175" s="134"/>
      <c r="Y175" s="134"/>
      <c r="Z175" s="134"/>
      <c r="AA175" s="134"/>
      <c r="AB175" s="134"/>
      <c r="AC175" s="134"/>
      <c r="AD175" s="132"/>
      <c r="AE175" s="137"/>
      <c r="AF175" s="132"/>
      <c r="AG175" s="132"/>
      <c r="AH175" s="132"/>
      <c r="AI175" s="133"/>
      <c r="AJ175" s="74"/>
      <c r="AK175" s="75"/>
      <c r="AL175" s="76"/>
      <c r="AM175" s="76"/>
      <c r="AN175" s="77"/>
      <c r="AO175" s="76"/>
      <c r="AP175" s="77"/>
      <c r="AQ175" s="76"/>
      <c r="AR175" s="77"/>
      <c r="AS175" s="76"/>
      <c r="AT175" s="77"/>
      <c r="AU175" s="76"/>
      <c r="AV175" s="77"/>
      <c r="AW175" s="76"/>
      <c r="AX175" s="77"/>
      <c r="AY175" s="76"/>
      <c r="AZ175" s="77"/>
      <c r="BA175" s="85"/>
      <c r="BB175" s="85"/>
      <c r="BC175" s="78"/>
      <c r="BD175" s="79"/>
      <c r="BE175" s="79"/>
      <c r="BF175" s="79"/>
      <c r="BG175" s="135"/>
      <c r="BH175" s="135"/>
      <c r="BI175" s="135"/>
      <c r="BJ175" s="135"/>
      <c r="BK175" s="136"/>
      <c r="BL175" s="133"/>
      <c r="BM175" s="133"/>
      <c r="BN175" s="133"/>
    </row>
    <row r="176" spans="1:66" s="80" customFormat="1" ht="15.5" x14ac:dyDescent="0.35">
      <c r="A176" s="138"/>
      <c r="B176" s="137"/>
      <c r="C176" s="136"/>
      <c r="D176" s="140"/>
      <c r="E176" s="136"/>
      <c r="F176" s="136"/>
      <c r="G176" s="72"/>
      <c r="H176" s="73"/>
      <c r="I176" s="136"/>
      <c r="J176" s="141"/>
      <c r="K176" s="134"/>
      <c r="L176" s="134"/>
      <c r="M176" s="134"/>
      <c r="N176" s="134"/>
      <c r="O176" s="134"/>
      <c r="P176" s="134"/>
      <c r="Q176" s="134"/>
      <c r="R176" s="134"/>
      <c r="S176" s="134"/>
      <c r="T176" s="134"/>
      <c r="U176" s="134"/>
      <c r="V176" s="134"/>
      <c r="W176" s="134"/>
      <c r="X176" s="134"/>
      <c r="Y176" s="134"/>
      <c r="Z176" s="134"/>
      <c r="AA176" s="134"/>
      <c r="AB176" s="134"/>
      <c r="AC176" s="134"/>
      <c r="AD176" s="132"/>
      <c r="AE176" s="137"/>
      <c r="AF176" s="132"/>
      <c r="AG176" s="132"/>
      <c r="AH176" s="132"/>
      <c r="AI176" s="133"/>
      <c r="AJ176" s="74"/>
      <c r="AK176" s="75"/>
      <c r="AL176" s="76"/>
      <c r="AM176" s="76"/>
      <c r="AN176" s="77"/>
      <c r="AO176" s="76"/>
      <c r="AP176" s="77"/>
      <c r="AQ176" s="76"/>
      <c r="AR176" s="77"/>
      <c r="AS176" s="76"/>
      <c r="AT176" s="77"/>
      <c r="AU176" s="76"/>
      <c r="AV176" s="77"/>
      <c r="AW176" s="76"/>
      <c r="AX176" s="77"/>
      <c r="AY176" s="76"/>
      <c r="AZ176" s="77"/>
      <c r="BA176" s="85"/>
      <c r="BB176" s="85"/>
      <c r="BC176" s="78"/>
      <c r="BD176" s="79"/>
      <c r="BE176" s="79"/>
      <c r="BF176" s="79"/>
      <c r="BG176" s="135"/>
      <c r="BH176" s="135"/>
      <c r="BI176" s="135"/>
      <c r="BJ176" s="135"/>
      <c r="BK176" s="136"/>
      <c r="BL176" s="133"/>
      <c r="BM176" s="133"/>
      <c r="BN176" s="133"/>
    </row>
    <row r="177" spans="1:66" s="80" customFormat="1" ht="15.5" x14ac:dyDescent="0.35">
      <c r="A177" s="138"/>
      <c r="B177" s="137"/>
      <c r="C177" s="136"/>
      <c r="D177" s="140"/>
      <c r="E177" s="136"/>
      <c r="F177" s="136"/>
      <c r="G177" s="72"/>
      <c r="H177" s="73"/>
      <c r="I177" s="136"/>
      <c r="J177" s="141"/>
      <c r="K177" s="134"/>
      <c r="L177" s="134"/>
      <c r="M177" s="134"/>
      <c r="N177" s="134"/>
      <c r="O177" s="134"/>
      <c r="P177" s="134"/>
      <c r="Q177" s="134"/>
      <c r="R177" s="134"/>
      <c r="S177" s="134"/>
      <c r="T177" s="134"/>
      <c r="U177" s="134"/>
      <c r="V177" s="134"/>
      <c r="W177" s="134"/>
      <c r="X177" s="134"/>
      <c r="Y177" s="134"/>
      <c r="Z177" s="134"/>
      <c r="AA177" s="134"/>
      <c r="AB177" s="134"/>
      <c r="AC177" s="134"/>
      <c r="AD177" s="132"/>
      <c r="AE177" s="137"/>
      <c r="AF177" s="132"/>
      <c r="AG177" s="132"/>
      <c r="AH177" s="132"/>
      <c r="AI177" s="133"/>
      <c r="AJ177" s="74"/>
      <c r="AK177" s="75"/>
      <c r="AL177" s="76"/>
      <c r="AM177" s="76"/>
      <c r="AN177" s="77"/>
      <c r="AO177" s="76"/>
      <c r="AP177" s="77"/>
      <c r="AQ177" s="76"/>
      <c r="AR177" s="77"/>
      <c r="AS177" s="76"/>
      <c r="AT177" s="77"/>
      <c r="AU177" s="76"/>
      <c r="AV177" s="77"/>
      <c r="AW177" s="76"/>
      <c r="AX177" s="77"/>
      <c r="AY177" s="76"/>
      <c r="AZ177" s="77"/>
      <c r="BA177" s="85"/>
      <c r="BB177" s="85"/>
      <c r="BC177" s="78"/>
      <c r="BD177" s="79"/>
      <c r="BE177" s="79"/>
      <c r="BF177" s="79"/>
      <c r="BG177" s="135"/>
      <c r="BH177" s="135"/>
      <c r="BI177" s="135"/>
      <c r="BJ177" s="135"/>
      <c r="BK177" s="136"/>
      <c r="BL177" s="133"/>
      <c r="BM177" s="133"/>
      <c r="BN177" s="133"/>
    </row>
    <row r="178" spans="1:66" s="80" customFormat="1" ht="15.5" x14ac:dyDescent="0.35">
      <c r="A178" s="138"/>
      <c r="B178" s="137"/>
      <c r="C178" s="136"/>
      <c r="D178" s="140"/>
      <c r="E178" s="136"/>
      <c r="F178" s="136"/>
      <c r="G178" s="72"/>
      <c r="H178" s="73"/>
      <c r="I178" s="136"/>
      <c r="J178" s="141"/>
      <c r="K178" s="134"/>
      <c r="L178" s="134"/>
      <c r="M178" s="134"/>
      <c r="N178" s="134"/>
      <c r="O178" s="134"/>
      <c r="P178" s="134"/>
      <c r="Q178" s="134"/>
      <c r="R178" s="134"/>
      <c r="S178" s="134"/>
      <c r="T178" s="134"/>
      <c r="U178" s="134"/>
      <c r="V178" s="134"/>
      <c r="W178" s="134"/>
      <c r="X178" s="134"/>
      <c r="Y178" s="134"/>
      <c r="Z178" s="134"/>
      <c r="AA178" s="134"/>
      <c r="AB178" s="134"/>
      <c r="AC178" s="134"/>
      <c r="AD178" s="132"/>
      <c r="AE178" s="137"/>
      <c r="AF178" s="132"/>
      <c r="AG178" s="132"/>
      <c r="AH178" s="132"/>
      <c r="AI178" s="133"/>
      <c r="AJ178" s="74"/>
      <c r="AK178" s="75"/>
      <c r="AL178" s="76"/>
      <c r="AM178" s="76"/>
      <c r="AN178" s="77"/>
      <c r="AO178" s="76"/>
      <c r="AP178" s="77"/>
      <c r="AQ178" s="76"/>
      <c r="AR178" s="77"/>
      <c r="AS178" s="76"/>
      <c r="AT178" s="77"/>
      <c r="AU178" s="76"/>
      <c r="AV178" s="77"/>
      <c r="AW178" s="76"/>
      <c r="AX178" s="77"/>
      <c r="AY178" s="76"/>
      <c r="AZ178" s="77"/>
      <c r="BA178" s="85"/>
      <c r="BB178" s="85"/>
      <c r="BC178" s="78"/>
      <c r="BD178" s="79"/>
      <c r="BE178" s="79"/>
      <c r="BF178" s="79"/>
      <c r="BG178" s="135"/>
      <c r="BH178" s="135"/>
      <c r="BI178" s="135"/>
      <c r="BJ178" s="135"/>
      <c r="BK178" s="136"/>
      <c r="BL178" s="133"/>
      <c r="BM178" s="133"/>
      <c r="BN178" s="133"/>
    </row>
    <row r="179" spans="1:66" s="80" customFormat="1" ht="15.5" x14ac:dyDescent="0.35">
      <c r="A179" s="138"/>
      <c r="B179" s="137"/>
      <c r="C179" s="136"/>
      <c r="D179" s="140"/>
      <c r="E179" s="136"/>
      <c r="F179" s="136"/>
      <c r="G179" s="72"/>
      <c r="H179" s="73"/>
      <c r="I179" s="136"/>
      <c r="J179" s="141"/>
      <c r="K179" s="134"/>
      <c r="L179" s="134"/>
      <c r="M179" s="134"/>
      <c r="N179" s="134"/>
      <c r="O179" s="134"/>
      <c r="P179" s="134"/>
      <c r="Q179" s="134"/>
      <c r="R179" s="134"/>
      <c r="S179" s="134"/>
      <c r="T179" s="134"/>
      <c r="U179" s="134"/>
      <c r="V179" s="134"/>
      <c r="W179" s="134"/>
      <c r="X179" s="134"/>
      <c r="Y179" s="134"/>
      <c r="Z179" s="134"/>
      <c r="AA179" s="134"/>
      <c r="AB179" s="134"/>
      <c r="AC179" s="134"/>
      <c r="AD179" s="132"/>
      <c r="AE179" s="137"/>
      <c r="AF179" s="132"/>
      <c r="AG179" s="132"/>
      <c r="AH179" s="132"/>
      <c r="AI179" s="133"/>
      <c r="AJ179" s="74"/>
      <c r="AK179" s="75"/>
      <c r="AL179" s="76"/>
      <c r="AM179" s="76"/>
      <c r="AN179" s="77"/>
      <c r="AO179" s="76"/>
      <c r="AP179" s="77"/>
      <c r="AQ179" s="76"/>
      <c r="AR179" s="77"/>
      <c r="AS179" s="76"/>
      <c r="AT179" s="77"/>
      <c r="AU179" s="76"/>
      <c r="AV179" s="77"/>
      <c r="AW179" s="76"/>
      <c r="AX179" s="77"/>
      <c r="AY179" s="76"/>
      <c r="AZ179" s="77"/>
      <c r="BA179" s="85"/>
      <c r="BB179" s="85"/>
      <c r="BC179" s="78"/>
      <c r="BD179" s="79"/>
      <c r="BE179" s="79"/>
      <c r="BF179" s="79"/>
      <c r="BG179" s="135"/>
      <c r="BH179" s="135"/>
      <c r="BI179" s="135"/>
      <c r="BJ179" s="135"/>
      <c r="BK179" s="136"/>
      <c r="BL179" s="133"/>
      <c r="BM179" s="133"/>
      <c r="BN179" s="133"/>
    </row>
    <row r="180" spans="1:66" s="80" customFormat="1" ht="15.5" x14ac:dyDescent="0.35">
      <c r="A180" s="138"/>
      <c r="B180" s="137"/>
      <c r="C180" s="136"/>
      <c r="D180" s="140"/>
      <c r="E180" s="136"/>
      <c r="F180" s="136"/>
      <c r="G180" s="72"/>
      <c r="H180" s="73"/>
      <c r="I180" s="136"/>
      <c r="J180" s="141"/>
      <c r="K180" s="134"/>
      <c r="L180" s="134"/>
      <c r="M180" s="134"/>
      <c r="N180" s="134"/>
      <c r="O180" s="134"/>
      <c r="P180" s="134"/>
      <c r="Q180" s="134"/>
      <c r="R180" s="134"/>
      <c r="S180" s="134"/>
      <c r="T180" s="134"/>
      <c r="U180" s="134"/>
      <c r="V180" s="134"/>
      <c r="W180" s="134"/>
      <c r="X180" s="134"/>
      <c r="Y180" s="134"/>
      <c r="Z180" s="134"/>
      <c r="AA180" s="134"/>
      <c r="AB180" s="134"/>
      <c r="AC180" s="134"/>
      <c r="AD180" s="132"/>
      <c r="AE180" s="137"/>
      <c r="AF180" s="132"/>
      <c r="AG180" s="132"/>
      <c r="AH180" s="132"/>
      <c r="AI180" s="133"/>
      <c r="AJ180" s="74"/>
      <c r="AK180" s="75"/>
      <c r="AL180" s="76"/>
      <c r="AM180" s="76"/>
      <c r="AN180" s="77"/>
      <c r="AO180" s="76"/>
      <c r="AP180" s="77"/>
      <c r="AQ180" s="76"/>
      <c r="AR180" s="77"/>
      <c r="AS180" s="76"/>
      <c r="AT180" s="77"/>
      <c r="AU180" s="76"/>
      <c r="AV180" s="77"/>
      <c r="AW180" s="76"/>
      <c r="AX180" s="77"/>
      <c r="AY180" s="76"/>
      <c r="AZ180" s="77"/>
      <c r="BA180" s="85"/>
      <c r="BB180" s="85"/>
      <c r="BC180" s="78"/>
      <c r="BD180" s="79"/>
      <c r="BE180" s="79"/>
      <c r="BF180" s="79"/>
      <c r="BG180" s="135"/>
      <c r="BH180" s="135"/>
      <c r="BI180" s="135"/>
      <c r="BJ180" s="135"/>
      <c r="BK180" s="136"/>
      <c r="BL180" s="133"/>
      <c r="BM180" s="133"/>
      <c r="BN180" s="133"/>
    </row>
    <row r="181" spans="1:66" s="80" customFormat="1" ht="15.5" x14ac:dyDescent="0.35">
      <c r="A181" s="138"/>
      <c r="B181" s="137"/>
      <c r="C181" s="136"/>
      <c r="D181" s="140"/>
      <c r="E181" s="136"/>
      <c r="F181" s="136"/>
      <c r="G181" s="72"/>
      <c r="H181" s="73"/>
      <c r="I181" s="136"/>
      <c r="J181" s="141"/>
      <c r="K181" s="134"/>
      <c r="L181" s="134"/>
      <c r="M181" s="134"/>
      <c r="N181" s="134"/>
      <c r="O181" s="134"/>
      <c r="P181" s="134"/>
      <c r="Q181" s="134"/>
      <c r="R181" s="134"/>
      <c r="S181" s="134"/>
      <c r="T181" s="134"/>
      <c r="U181" s="134"/>
      <c r="V181" s="134"/>
      <c r="W181" s="134"/>
      <c r="X181" s="134"/>
      <c r="Y181" s="134"/>
      <c r="Z181" s="134"/>
      <c r="AA181" s="134"/>
      <c r="AB181" s="134"/>
      <c r="AC181" s="134"/>
      <c r="AD181" s="132"/>
      <c r="AE181" s="137"/>
      <c r="AF181" s="132"/>
      <c r="AG181" s="132"/>
      <c r="AH181" s="132"/>
      <c r="AI181" s="133"/>
      <c r="AJ181" s="74"/>
      <c r="AK181" s="75"/>
      <c r="AL181" s="76"/>
      <c r="AM181" s="76"/>
      <c r="AN181" s="77"/>
      <c r="AO181" s="76"/>
      <c r="AP181" s="77"/>
      <c r="AQ181" s="76"/>
      <c r="AR181" s="77"/>
      <c r="AS181" s="76"/>
      <c r="AT181" s="77"/>
      <c r="AU181" s="76"/>
      <c r="AV181" s="77"/>
      <c r="AW181" s="76"/>
      <c r="AX181" s="77"/>
      <c r="AY181" s="76"/>
      <c r="AZ181" s="77"/>
      <c r="BA181" s="85"/>
      <c r="BB181" s="85"/>
      <c r="BC181" s="78"/>
      <c r="BD181" s="79"/>
      <c r="BE181" s="79"/>
      <c r="BF181" s="79"/>
      <c r="BG181" s="135"/>
      <c r="BH181" s="135"/>
      <c r="BI181" s="135"/>
      <c r="BJ181" s="135"/>
      <c r="BK181" s="136"/>
      <c r="BL181" s="133"/>
      <c r="BM181" s="133"/>
      <c r="BN181" s="133"/>
    </row>
    <row r="182" spans="1:66" s="80" customFormat="1" ht="15.5" x14ac:dyDescent="0.35">
      <c r="A182" s="138"/>
      <c r="B182" s="137"/>
      <c r="C182" s="136"/>
      <c r="D182" s="140"/>
      <c r="E182" s="136"/>
      <c r="F182" s="136"/>
      <c r="G182" s="72"/>
      <c r="H182" s="73"/>
      <c r="I182" s="136"/>
      <c r="J182" s="141"/>
      <c r="K182" s="134"/>
      <c r="L182" s="134"/>
      <c r="M182" s="134"/>
      <c r="N182" s="134"/>
      <c r="O182" s="134"/>
      <c r="P182" s="134"/>
      <c r="Q182" s="134"/>
      <c r="R182" s="134"/>
      <c r="S182" s="134"/>
      <c r="T182" s="134"/>
      <c r="U182" s="134"/>
      <c r="V182" s="134"/>
      <c r="W182" s="134"/>
      <c r="X182" s="134"/>
      <c r="Y182" s="134"/>
      <c r="Z182" s="134"/>
      <c r="AA182" s="134"/>
      <c r="AB182" s="134"/>
      <c r="AC182" s="134"/>
      <c r="AD182" s="132"/>
      <c r="AE182" s="137"/>
      <c r="AF182" s="132"/>
      <c r="AG182" s="132"/>
      <c r="AH182" s="132"/>
      <c r="AI182" s="133"/>
      <c r="AJ182" s="74"/>
      <c r="AK182" s="75"/>
      <c r="AL182" s="76"/>
      <c r="AM182" s="76"/>
      <c r="AN182" s="77"/>
      <c r="AO182" s="76"/>
      <c r="AP182" s="77"/>
      <c r="AQ182" s="76"/>
      <c r="AR182" s="77"/>
      <c r="AS182" s="76"/>
      <c r="AT182" s="77"/>
      <c r="AU182" s="76"/>
      <c r="AV182" s="77"/>
      <c r="AW182" s="76"/>
      <c r="AX182" s="77"/>
      <c r="AY182" s="76"/>
      <c r="AZ182" s="77"/>
      <c r="BA182" s="85"/>
      <c r="BB182" s="85"/>
      <c r="BC182" s="78"/>
      <c r="BD182" s="79"/>
      <c r="BE182" s="79"/>
      <c r="BF182" s="79"/>
      <c r="BG182" s="135"/>
      <c r="BH182" s="135"/>
      <c r="BI182" s="135"/>
      <c r="BJ182" s="135"/>
      <c r="BK182" s="136"/>
      <c r="BL182" s="133"/>
      <c r="BM182" s="133"/>
      <c r="BN182" s="133"/>
    </row>
    <row r="183" spans="1:66" s="80" customFormat="1" ht="15.5" x14ac:dyDescent="0.35">
      <c r="A183" s="138"/>
      <c r="B183" s="137"/>
      <c r="C183" s="136"/>
      <c r="D183" s="140"/>
      <c r="E183" s="136"/>
      <c r="F183" s="136"/>
      <c r="G183" s="72"/>
      <c r="H183" s="73"/>
      <c r="I183" s="136"/>
      <c r="J183" s="141"/>
      <c r="K183" s="134"/>
      <c r="L183" s="134"/>
      <c r="M183" s="134"/>
      <c r="N183" s="134"/>
      <c r="O183" s="134"/>
      <c r="P183" s="134"/>
      <c r="Q183" s="134"/>
      <c r="R183" s="134"/>
      <c r="S183" s="134"/>
      <c r="T183" s="134"/>
      <c r="U183" s="134"/>
      <c r="V183" s="134"/>
      <c r="W183" s="134"/>
      <c r="X183" s="134"/>
      <c r="Y183" s="134"/>
      <c r="Z183" s="134"/>
      <c r="AA183" s="134"/>
      <c r="AB183" s="134"/>
      <c r="AC183" s="134"/>
      <c r="AD183" s="132"/>
      <c r="AE183" s="137"/>
      <c r="AF183" s="132"/>
      <c r="AG183" s="132"/>
      <c r="AH183" s="132"/>
      <c r="AI183" s="133"/>
      <c r="AJ183" s="74"/>
      <c r="AK183" s="75"/>
      <c r="AL183" s="76"/>
      <c r="AM183" s="76"/>
      <c r="AN183" s="77"/>
      <c r="AO183" s="76"/>
      <c r="AP183" s="77"/>
      <c r="AQ183" s="76"/>
      <c r="AR183" s="77"/>
      <c r="AS183" s="76"/>
      <c r="AT183" s="77"/>
      <c r="AU183" s="76"/>
      <c r="AV183" s="77"/>
      <c r="AW183" s="76"/>
      <c r="AX183" s="77"/>
      <c r="AY183" s="76"/>
      <c r="AZ183" s="77"/>
      <c r="BA183" s="85"/>
      <c r="BB183" s="85"/>
      <c r="BC183" s="78"/>
      <c r="BD183" s="79"/>
      <c r="BE183" s="79"/>
      <c r="BF183" s="79"/>
      <c r="BG183" s="135"/>
      <c r="BH183" s="135"/>
      <c r="BI183" s="135"/>
      <c r="BJ183" s="135"/>
      <c r="BK183" s="136"/>
      <c r="BL183" s="133"/>
      <c r="BM183" s="133"/>
      <c r="BN183" s="133"/>
    </row>
    <row r="184" spans="1:66" s="80" customFormat="1" ht="15.5" x14ac:dyDescent="0.35">
      <c r="A184" s="138"/>
      <c r="B184" s="137"/>
      <c r="C184" s="136"/>
      <c r="D184" s="140"/>
      <c r="E184" s="136"/>
      <c r="F184" s="136"/>
      <c r="G184" s="72"/>
      <c r="H184" s="73"/>
      <c r="I184" s="136"/>
      <c r="J184" s="141"/>
      <c r="K184" s="134"/>
      <c r="L184" s="134"/>
      <c r="M184" s="134"/>
      <c r="N184" s="134"/>
      <c r="O184" s="134"/>
      <c r="P184" s="134"/>
      <c r="Q184" s="134"/>
      <c r="R184" s="134"/>
      <c r="S184" s="134"/>
      <c r="T184" s="134"/>
      <c r="U184" s="134"/>
      <c r="V184" s="134"/>
      <c r="W184" s="134"/>
      <c r="X184" s="134"/>
      <c r="Y184" s="134"/>
      <c r="Z184" s="134"/>
      <c r="AA184" s="134"/>
      <c r="AB184" s="134"/>
      <c r="AC184" s="134"/>
      <c r="AD184" s="132"/>
      <c r="AE184" s="137"/>
      <c r="AF184" s="132"/>
      <c r="AG184" s="132"/>
      <c r="AH184" s="132"/>
      <c r="AI184" s="133"/>
      <c r="AJ184" s="74"/>
      <c r="AK184" s="75"/>
      <c r="AL184" s="76"/>
      <c r="AM184" s="76"/>
      <c r="AN184" s="77"/>
      <c r="AO184" s="76"/>
      <c r="AP184" s="77"/>
      <c r="AQ184" s="76"/>
      <c r="AR184" s="77"/>
      <c r="AS184" s="76"/>
      <c r="AT184" s="77"/>
      <c r="AU184" s="76"/>
      <c r="AV184" s="77"/>
      <c r="AW184" s="76"/>
      <c r="AX184" s="77"/>
      <c r="AY184" s="76"/>
      <c r="AZ184" s="77"/>
      <c r="BA184" s="85"/>
      <c r="BB184" s="85"/>
      <c r="BC184" s="78"/>
      <c r="BD184" s="79"/>
      <c r="BE184" s="79"/>
      <c r="BF184" s="79"/>
      <c r="BG184" s="135"/>
      <c r="BH184" s="135"/>
      <c r="BI184" s="135"/>
      <c r="BJ184" s="135"/>
      <c r="BK184" s="136"/>
      <c r="BL184" s="133"/>
      <c r="BM184" s="133"/>
      <c r="BN184" s="133"/>
    </row>
    <row r="185" spans="1:66" s="80" customFormat="1" ht="15.5" x14ac:dyDescent="0.35">
      <c r="A185" s="138"/>
      <c r="B185" s="137"/>
      <c r="C185" s="136"/>
      <c r="D185" s="140"/>
      <c r="E185" s="136"/>
      <c r="F185" s="136"/>
      <c r="G185" s="72"/>
      <c r="H185" s="73"/>
      <c r="I185" s="136"/>
      <c r="J185" s="141"/>
      <c r="K185" s="134"/>
      <c r="L185" s="134"/>
      <c r="M185" s="134"/>
      <c r="N185" s="134"/>
      <c r="O185" s="134"/>
      <c r="P185" s="134"/>
      <c r="Q185" s="134"/>
      <c r="R185" s="134"/>
      <c r="S185" s="134"/>
      <c r="T185" s="134"/>
      <c r="U185" s="134"/>
      <c r="V185" s="134"/>
      <c r="W185" s="134"/>
      <c r="X185" s="134"/>
      <c r="Y185" s="134"/>
      <c r="Z185" s="134"/>
      <c r="AA185" s="134"/>
      <c r="AB185" s="134"/>
      <c r="AC185" s="134"/>
      <c r="AD185" s="132"/>
      <c r="AE185" s="137"/>
      <c r="AF185" s="132"/>
      <c r="AG185" s="132"/>
      <c r="AH185" s="132"/>
      <c r="AI185" s="133"/>
      <c r="AJ185" s="74"/>
      <c r="AK185" s="75"/>
      <c r="AL185" s="76"/>
      <c r="AM185" s="76"/>
      <c r="AN185" s="77"/>
      <c r="AO185" s="76"/>
      <c r="AP185" s="77"/>
      <c r="AQ185" s="76"/>
      <c r="AR185" s="77"/>
      <c r="AS185" s="76"/>
      <c r="AT185" s="77"/>
      <c r="AU185" s="76"/>
      <c r="AV185" s="77"/>
      <c r="AW185" s="76"/>
      <c r="AX185" s="77"/>
      <c r="AY185" s="76"/>
      <c r="AZ185" s="77"/>
      <c r="BA185" s="85"/>
      <c r="BB185" s="85"/>
      <c r="BC185" s="78"/>
      <c r="BD185" s="79"/>
      <c r="BE185" s="79"/>
      <c r="BF185" s="79"/>
      <c r="BG185" s="135"/>
      <c r="BH185" s="135"/>
      <c r="BI185" s="135"/>
      <c r="BJ185" s="135"/>
      <c r="BK185" s="136"/>
      <c r="BL185" s="133"/>
      <c r="BM185" s="133"/>
      <c r="BN185" s="133"/>
    </row>
    <row r="186" spans="1:66" s="80" customFormat="1" ht="15.5" x14ac:dyDescent="0.35">
      <c r="A186" s="138"/>
      <c r="B186" s="137"/>
      <c r="C186" s="136"/>
      <c r="D186" s="140"/>
      <c r="E186" s="136"/>
      <c r="F186" s="136"/>
      <c r="G186" s="72"/>
      <c r="H186" s="73"/>
      <c r="I186" s="136"/>
      <c r="J186" s="141"/>
      <c r="K186" s="134"/>
      <c r="L186" s="134"/>
      <c r="M186" s="134"/>
      <c r="N186" s="134"/>
      <c r="O186" s="134"/>
      <c r="P186" s="134"/>
      <c r="Q186" s="134"/>
      <c r="R186" s="134"/>
      <c r="S186" s="134"/>
      <c r="T186" s="134"/>
      <c r="U186" s="134"/>
      <c r="V186" s="134"/>
      <c r="W186" s="134"/>
      <c r="X186" s="134"/>
      <c r="Y186" s="134"/>
      <c r="Z186" s="134"/>
      <c r="AA186" s="134"/>
      <c r="AB186" s="134"/>
      <c r="AC186" s="134"/>
      <c r="AD186" s="132"/>
      <c r="AE186" s="137"/>
      <c r="AF186" s="132"/>
      <c r="AG186" s="132"/>
      <c r="AH186" s="132"/>
      <c r="AI186" s="133"/>
      <c r="AJ186" s="74"/>
      <c r="AK186" s="75"/>
      <c r="AL186" s="76"/>
      <c r="AM186" s="76"/>
      <c r="AN186" s="77"/>
      <c r="AO186" s="76"/>
      <c r="AP186" s="77"/>
      <c r="AQ186" s="76"/>
      <c r="AR186" s="77"/>
      <c r="AS186" s="76"/>
      <c r="AT186" s="77"/>
      <c r="AU186" s="76"/>
      <c r="AV186" s="77"/>
      <c r="AW186" s="76"/>
      <c r="AX186" s="77"/>
      <c r="AY186" s="76"/>
      <c r="AZ186" s="77"/>
      <c r="BA186" s="85"/>
      <c r="BB186" s="85"/>
      <c r="BC186" s="78"/>
      <c r="BD186" s="79"/>
      <c r="BE186" s="79"/>
      <c r="BF186" s="79"/>
      <c r="BG186" s="135"/>
      <c r="BH186" s="135"/>
      <c r="BI186" s="135"/>
      <c r="BJ186" s="135"/>
      <c r="BK186" s="136"/>
      <c r="BL186" s="133"/>
      <c r="BM186" s="133"/>
      <c r="BN186" s="133"/>
    </row>
    <row r="187" spans="1:66" s="80" customFormat="1" ht="15.5" x14ac:dyDescent="0.35">
      <c r="A187" s="138"/>
      <c r="B187" s="137"/>
      <c r="C187" s="136"/>
      <c r="D187" s="140"/>
      <c r="E187" s="136"/>
      <c r="F187" s="136"/>
      <c r="G187" s="72"/>
      <c r="H187" s="73"/>
      <c r="I187" s="136"/>
      <c r="J187" s="141"/>
      <c r="K187" s="134"/>
      <c r="L187" s="134"/>
      <c r="M187" s="134"/>
      <c r="N187" s="134"/>
      <c r="O187" s="134"/>
      <c r="P187" s="134"/>
      <c r="Q187" s="134"/>
      <c r="R187" s="134"/>
      <c r="S187" s="134"/>
      <c r="T187" s="134"/>
      <c r="U187" s="134"/>
      <c r="V187" s="134"/>
      <c r="W187" s="134"/>
      <c r="X187" s="134"/>
      <c r="Y187" s="134"/>
      <c r="Z187" s="134"/>
      <c r="AA187" s="134"/>
      <c r="AB187" s="134"/>
      <c r="AC187" s="134"/>
      <c r="AD187" s="132"/>
      <c r="AE187" s="137"/>
      <c r="AF187" s="132"/>
      <c r="AG187" s="132"/>
      <c r="AH187" s="132"/>
      <c r="AI187" s="133"/>
      <c r="AJ187" s="74"/>
      <c r="AK187" s="75"/>
      <c r="AL187" s="76"/>
      <c r="AM187" s="76"/>
      <c r="AN187" s="77"/>
      <c r="AO187" s="76"/>
      <c r="AP187" s="77"/>
      <c r="AQ187" s="76"/>
      <c r="AR187" s="77"/>
      <c r="AS187" s="76"/>
      <c r="AT187" s="77"/>
      <c r="AU187" s="76"/>
      <c r="AV187" s="77"/>
      <c r="AW187" s="76"/>
      <c r="AX187" s="77"/>
      <c r="AY187" s="76"/>
      <c r="AZ187" s="77"/>
      <c r="BA187" s="85"/>
      <c r="BB187" s="85"/>
      <c r="BC187" s="78"/>
      <c r="BD187" s="79"/>
      <c r="BE187" s="79"/>
      <c r="BF187" s="79"/>
      <c r="BG187" s="135"/>
      <c r="BH187" s="135"/>
      <c r="BI187" s="135"/>
      <c r="BJ187" s="135"/>
      <c r="BK187" s="136"/>
      <c r="BL187" s="133"/>
      <c r="BM187" s="133"/>
      <c r="BN187" s="133"/>
    </row>
    <row r="188" spans="1:66" s="80" customFormat="1" ht="15.5" x14ac:dyDescent="0.35">
      <c r="A188" s="138"/>
      <c r="B188" s="137"/>
      <c r="C188" s="136"/>
      <c r="D188" s="140"/>
      <c r="E188" s="136"/>
      <c r="F188" s="136"/>
      <c r="G188" s="72"/>
      <c r="H188" s="73"/>
      <c r="I188" s="136"/>
      <c r="J188" s="141"/>
      <c r="K188" s="134"/>
      <c r="L188" s="134"/>
      <c r="M188" s="134"/>
      <c r="N188" s="134"/>
      <c r="O188" s="134"/>
      <c r="P188" s="134"/>
      <c r="Q188" s="134"/>
      <c r="R188" s="134"/>
      <c r="S188" s="134"/>
      <c r="T188" s="134"/>
      <c r="U188" s="134"/>
      <c r="V188" s="134"/>
      <c r="W188" s="134"/>
      <c r="X188" s="134"/>
      <c r="Y188" s="134"/>
      <c r="Z188" s="134"/>
      <c r="AA188" s="134"/>
      <c r="AB188" s="134"/>
      <c r="AC188" s="134"/>
      <c r="AD188" s="132"/>
      <c r="AE188" s="137"/>
      <c r="AF188" s="132"/>
      <c r="AG188" s="132"/>
      <c r="AH188" s="132"/>
      <c r="AI188" s="133"/>
      <c r="AJ188" s="74"/>
      <c r="AK188" s="75"/>
      <c r="AL188" s="76"/>
      <c r="AM188" s="76"/>
      <c r="AN188" s="77"/>
      <c r="AO188" s="76"/>
      <c r="AP188" s="77"/>
      <c r="AQ188" s="76"/>
      <c r="AR188" s="77"/>
      <c r="AS188" s="76"/>
      <c r="AT188" s="77"/>
      <c r="AU188" s="76"/>
      <c r="AV188" s="77"/>
      <c r="AW188" s="76"/>
      <c r="AX188" s="77"/>
      <c r="AY188" s="76"/>
      <c r="AZ188" s="77"/>
      <c r="BA188" s="85"/>
      <c r="BB188" s="85"/>
      <c r="BC188" s="78"/>
      <c r="BD188" s="79"/>
      <c r="BE188" s="79"/>
      <c r="BF188" s="79"/>
      <c r="BG188" s="135"/>
      <c r="BH188" s="135"/>
      <c r="BI188" s="135"/>
      <c r="BJ188" s="135"/>
      <c r="BK188" s="136"/>
      <c r="BL188" s="133"/>
      <c r="BM188" s="133"/>
      <c r="BN188" s="133"/>
    </row>
    <row r="189" spans="1:66" s="80" customFormat="1" ht="15.5" x14ac:dyDescent="0.35">
      <c r="A189" s="138"/>
      <c r="B189" s="137"/>
      <c r="C189" s="136"/>
      <c r="D189" s="140"/>
      <c r="E189" s="136"/>
      <c r="F189" s="136"/>
      <c r="G189" s="72"/>
      <c r="H189" s="73"/>
      <c r="I189" s="136"/>
      <c r="J189" s="141"/>
      <c r="K189" s="134"/>
      <c r="L189" s="134"/>
      <c r="M189" s="134"/>
      <c r="N189" s="134"/>
      <c r="O189" s="134"/>
      <c r="P189" s="134"/>
      <c r="Q189" s="134"/>
      <c r="R189" s="134"/>
      <c r="S189" s="134"/>
      <c r="T189" s="134"/>
      <c r="U189" s="134"/>
      <c r="V189" s="134"/>
      <c r="W189" s="134"/>
      <c r="X189" s="134"/>
      <c r="Y189" s="134"/>
      <c r="Z189" s="134"/>
      <c r="AA189" s="134"/>
      <c r="AB189" s="134"/>
      <c r="AC189" s="134"/>
      <c r="AD189" s="132"/>
      <c r="AE189" s="137"/>
      <c r="AF189" s="132"/>
      <c r="AG189" s="132"/>
      <c r="AH189" s="132"/>
      <c r="AI189" s="133"/>
      <c r="AJ189" s="74"/>
      <c r="AK189" s="75"/>
      <c r="AL189" s="76"/>
      <c r="AM189" s="76"/>
      <c r="AN189" s="77"/>
      <c r="AO189" s="76"/>
      <c r="AP189" s="77"/>
      <c r="AQ189" s="76"/>
      <c r="AR189" s="77"/>
      <c r="AS189" s="76"/>
      <c r="AT189" s="77"/>
      <c r="AU189" s="76"/>
      <c r="AV189" s="77"/>
      <c r="AW189" s="76"/>
      <c r="AX189" s="77"/>
      <c r="AY189" s="76"/>
      <c r="AZ189" s="77"/>
      <c r="BA189" s="85"/>
      <c r="BB189" s="85"/>
      <c r="BC189" s="78"/>
      <c r="BD189" s="79"/>
      <c r="BE189" s="79"/>
      <c r="BF189" s="79"/>
      <c r="BG189" s="135"/>
      <c r="BH189" s="135"/>
      <c r="BI189" s="135"/>
      <c r="BJ189" s="135"/>
      <c r="BK189" s="136"/>
      <c r="BL189" s="133"/>
      <c r="BM189" s="133"/>
      <c r="BN189" s="133"/>
    </row>
    <row r="190" spans="1:66" s="80" customFormat="1" ht="15.5" x14ac:dyDescent="0.35">
      <c r="A190" s="138"/>
      <c r="B190" s="137"/>
      <c r="C190" s="136"/>
      <c r="D190" s="140"/>
      <c r="E190" s="136"/>
      <c r="F190" s="136"/>
      <c r="G190" s="72"/>
      <c r="H190" s="73"/>
      <c r="I190" s="136"/>
      <c r="J190" s="141"/>
      <c r="K190" s="134"/>
      <c r="L190" s="134"/>
      <c r="M190" s="134"/>
      <c r="N190" s="134"/>
      <c r="O190" s="134"/>
      <c r="P190" s="134"/>
      <c r="Q190" s="134"/>
      <c r="R190" s="134"/>
      <c r="S190" s="134"/>
      <c r="T190" s="134"/>
      <c r="U190" s="134"/>
      <c r="V190" s="134"/>
      <c r="W190" s="134"/>
      <c r="X190" s="134"/>
      <c r="Y190" s="134"/>
      <c r="Z190" s="134"/>
      <c r="AA190" s="134"/>
      <c r="AB190" s="134"/>
      <c r="AC190" s="134"/>
      <c r="AD190" s="132"/>
      <c r="AE190" s="137"/>
      <c r="AF190" s="132"/>
      <c r="AG190" s="132"/>
      <c r="AH190" s="132"/>
      <c r="AI190" s="133"/>
      <c r="AJ190" s="74"/>
      <c r="AK190" s="75"/>
      <c r="AL190" s="76"/>
      <c r="AM190" s="76"/>
      <c r="AN190" s="77"/>
      <c r="AO190" s="76"/>
      <c r="AP190" s="77"/>
      <c r="AQ190" s="76"/>
      <c r="AR190" s="77"/>
      <c r="AS190" s="76"/>
      <c r="AT190" s="77"/>
      <c r="AU190" s="76"/>
      <c r="AV190" s="77"/>
      <c r="AW190" s="76"/>
      <c r="AX190" s="77"/>
      <c r="AY190" s="76"/>
      <c r="AZ190" s="77"/>
      <c r="BA190" s="85"/>
      <c r="BB190" s="85"/>
      <c r="BC190" s="78"/>
      <c r="BD190" s="79"/>
      <c r="BE190" s="79"/>
      <c r="BF190" s="79"/>
      <c r="BG190" s="135"/>
      <c r="BH190" s="135"/>
      <c r="BI190" s="135"/>
      <c r="BJ190" s="135"/>
      <c r="BK190" s="136"/>
      <c r="BL190" s="133"/>
      <c r="BM190" s="133"/>
      <c r="BN190" s="133"/>
    </row>
    <row r="191" spans="1:66" s="80" customFormat="1" ht="15.5" x14ac:dyDescent="0.35">
      <c r="A191" s="138"/>
      <c r="B191" s="137"/>
      <c r="C191" s="136"/>
      <c r="D191" s="140"/>
      <c r="E191" s="136"/>
      <c r="F191" s="136"/>
      <c r="G191" s="72"/>
      <c r="H191" s="73"/>
      <c r="I191" s="136"/>
      <c r="J191" s="141"/>
      <c r="K191" s="134"/>
      <c r="L191" s="134"/>
      <c r="M191" s="134"/>
      <c r="N191" s="134"/>
      <c r="O191" s="134"/>
      <c r="P191" s="134"/>
      <c r="Q191" s="134"/>
      <c r="R191" s="134"/>
      <c r="S191" s="134"/>
      <c r="T191" s="134"/>
      <c r="U191" s="134"/>
      <c r="V191" s="134"/>
      <c r="W191" s="134"/>
      <c r="X191" s="134"/>
      <c r="Y191" s="134"/>
      <c r="Z191" s="134"/>
      <c r="AA191" s="134"/>
      <c r="AB191" s="134"/>
      <c r="AC191" s="134"/>
      <c r="AD191" s="132"/>
      <c r="AE191" s="137"/>
      <c r="AF191" s="132"/>
      <c r="AG191" s="132"/>
      <c r="AH191" s="132"/>
      <c r="AI191" s="133"/>
      <c r="AJ191" s="74"/>
      <c r="AK191" s="75"/>
      <c r="AL191" s="76"/>
      <c r="AM191" s="76"/>
      <c r="AN191" s="77"/>
      <c r="AO191" s="76"/>
      <c r="AP191" s="77"/>
      <c r="AQ191" s="76"/>
      <c r="AR191" s="77"/>
      <c r="AS191" s="76"/>
      <c r="AT191" s="77"/>
      <c r="AU191" s="76"/>
      <c r="AV191" s="77"/>
      <c r="AW191" s="76"/>
      <c r="AX191" s="77"/>
      <c r="AY191" s="76"/>
      <c r="AZ191" s="77"/>
      <c r="BA191" s="85"/>
      <c r="BB191" s="85"/>
      <c r="BC191" s="78"/>
      <c r="BD191" s="79"/>
      <c r="BE191" s="79"/>
      <c r="BF191" s="79"/>
      <c r="BG191" s="135"/>
      <c r="BH191" s="135"/>
      <c r="BI191" s="135"/>
      <c r="BJ191" s="135"/>
      <c r="BK191" s="136"/>
      <c r="BL191" s="133"/>
      <c r="BM191" s="133"/>
      <c r="BN191" s="133"/>
    </row>
    <row r="192" spans="1:66" s="80" customFormat="1" ht="15.5" x14ac:dyDescent="0.35">
      <c r="A192" s="138"/>
      <c r="B192" s="137"/>
      <c r="C192" s="136"/>
      <c r="D192" s="140"/>
      <c r="E192" s="136"/>
      <c r="F192" s="136"/>
      <c r="G192" s="72"/>
      <c r="H192" s="73"/>
      <c r="I192" s="136"/>
      <c r="J192" s="141"/>
      <c r="K192" s="134"/>
      <c r="L192" s="134"/>
      <c r="M192" s="134"/>
      <c r="N192" s="134"/>
      <c r="O192" s="134"/>
      <c r="P192" s="134"/>
      <c r="Q192" s="134"/>
      <c r="R192" s="134"/>
      <c r="S192" s="134"/>
      <c r="T192" s="134"/>
      <c r="U192" s="134"/>
      <c r="V192" s="134"/>
      <c r="W192" s="134"/>
      <c r="X192" s="134"/>
      <c r="Y192" s="134"/>
      <c r="Z192" s="134"/>
      <c r="AA192" s="134"/>
      <c r="AB192" s="134"/>
      <c r="AC192" s="134"/>
      <c r="AD192" s="132"/>
      <c r="AE192" s="137"/>
      <c r="AF192" s="132"/>
      <c r="AG192" s="132"/>
      <c r="AH192" s="132"/>
      <c r="AI192" s="133"/>
      <c r="AJ192" s="74"/>
      <c r="AK192" s="75"/>
      <c r="AL192" s="76"/>
      <c r="AM192" s="76"/>
      <c r="AN192" s="77"/>
      <c r="AO192" s="76"/>
      <c r="AP192" s="77"/>
      <c r="AQ192" s="76"/>
      <c r="AR192" s="77"/>
      <c r="AS192" s="76"/>
      <c r="AT192" s="77"/>
      <c r="AU192" s="76"/>
      <c r="AV192" s="77"/>
      <c r="AW192" s="76"/>
      <c r="AX192" s="77"/>
      <c r="AY192" s="76"/>
      <c r="AZ192" s="77"/>
      <c r="BA192" s="85"/>
      <c r="BB192" s="85"/>
      <c r="BC192" s="78"/>
      <c r="BD192" s="79"/>
      <c r="BE192" s="79"/>
      <c r="BF192" s="79"/>
      <c r="BG192" s="135"/>
      <c r="BH192" s="135"/>
      <c r="BI192" s="135"/>
      <c r="BJ192" s="135"/>
      <c r="BK192" s="136"/>
      <c r="BL192" s="133"/>
      <c r="BM192" s="133"/>
      <c r="BN192" s="133"/>
    </row>
    <row r="193" spans="1:66" s="80" customFormat="1" ht="15.5" x14ac:dyDescent="0.35">
      <c r="A193" s="138"/>
      <c r="B193" s="137"/>
      <c r="C193" s="136"/>
      <c r="D193" s="140"/>
      <c r="E193" s="136"/>
      <c r="F193" s="136"/>
      <c r="G193" s="72"/>
      <c r="H193" s="73"/>
      <c r="I193" s="136"/>
      <c r="J193" s="141"/>
      <c r="K193" s="134"/>
      <c r="L193" s="134"/>
      <c r="M193" s="134"/>
      <c r="N193" s="134"/>
      <c r="O193" s="134"/>
      <c r="P193" s="134"/>
      <c r="Q193" s="134"/>
      <c r="R193" s="134"/>
      <c r="S193" s="134"/>
      <c r="T193" s="134"/>
      <c r="U193" s="134"/>
      <c r="V193" s="134"/>
      <c r="W193" s="134"/>
      <c r="X193" s="134"/>
      <c r="Y193" s="134"/>
      <c r="Z193" s="134"/>
      <c r="AA193" s="134"/>
      <c r="AB193" s="134"/>
      <c r="AC193" s="134"/>
      <c r="AD193" s="132"/>
      <c r="AE193" s="137"/>
      <c r="AF193" s="132"/>
      <c r="AG193" s="132"/>
      <c r="AH193" s="132"/>
      <c r="AI193" s="133"/>
      <c r="AJ193" s="74"/>
      <c r="AK193" s="75"/>
      <c r="AL193" s="76"/>
      <c r="AM193" s="76"/>
      <c r="AN193" s="77"/>
      <c r="AO193" s="76"/>
      <c r="AP193" s="77"/>
      <c r="AQ193" s="76"/>
      <c r="AR193" s="77"/>
      <c r="AS193" s="76"/>
      <c r="AT193" s="77"/>
      <c r="AU193" s="76"/>
      <c r="AV193" s="77"/>
      <c r="AW193" s="76"/>
      <c r="AX193" s="77"/>
      <c r="AY193" s="76"/>
      <c r="AZ193" s="77"/>
      <c r="BA193" s="85"/>
      <c r="BB193" s="85"/>
      <c r="BC193" s="78"/>
      <c r="BD193" s="79"/>
      <c r="BE193" s="79"/>
      <c r="BF193" s="79"/>
      <c r="BG193" s="135"/>
      <c r="BH193" s="135"/>
      <c r="BI193" s="135"/>
      <c r="BJ193" s="135"/>
      <c r="BK193" s="136"/>
      <c r="BL193" s="133"/>
      <c r="BM193" s="133"/>
      <c r="BN193" s="133"/>
    </row>
    <row r="194" spans="1:66" s="80" customFormat="1" ht="15.5" x14ac:dyDescent="0.35">
      <c r="A194" s="138"/>
      <c r="B194" s="137"/>
      <c r="C194" s="136"/>
      <c r="D194" s="140"/>
      <c r="E194" s="136"/>
      <c r="F194" s="136"/>
      <c r="G194" s="72"/>
      <c r="H194" s="73"/>
      <c r="I194" s="136"/>
      <c r="J194" s="141"/>
      <c r="K194" s="134"/>
      <c r="L194" s="134"/>
      <c r="M194" s="134"/>
      <c r="N194" s="134"/>
      <c r="O194" s="134"/>
      <c r="P194" s="134"/>
      <c r="Q194" s="134"/>
      <c r="R194" s="134"/>
      <c r="S194" s="134"/>
      <c r="T194" s="134"/>
      <c r="U194" s="134"/>
      <c r="V194" s="134"/>
      <c r="W194" s="134"/>
      <c r="X194" s="134"/>
      <c r="Y194" s="134"/>
      <c r="Z194" s="134"/>
      <c r="AA194" s="134"/>
      <c r="AB194" s="134"/>
      <c r="AC194" s="134"/>
      <c r="AD194" s="132"/>
      <c r="AE194" s="137"/>
      <c r="AF194" s="132"/>
      <c r="AG194" s="132"/>
      <c r="AH194" s="132"/>
      <c r="AI194" s="133"/>
      <c r="AJ194" s="74"/>
      <c r="AK194" s="75"/>
      <c r="AL194" s="76"/>
      <c r="AM194" s="76"/>
      <c r="AN194" s="77"/>
      <c r="AO194" s="76"/>
      <c r="AP194" s="77"/>
      <c r="AQ194" s="76"/>
      <c r="AR194" s="77"/>
      <c r="AS194" s="76"/>
      <c r="AT194" s="77"/>
      <c r="AU194" s="76"/>
      <c r="AV194" s="77"/>
      <c r="AW194" s="76"/>
      <c r="AX194" s="77"/>
      <c r="AY194" s="76"/>
      <c r="AZ194" s="77"/>
      <c r="BA194" s="85"/>
      <c r="BB194" s="85"/>
      <c r="BC194" s="78"/>
      <c r="BD194" s="79"/>
      <c r="BE194" s="79"/>
      <c r="BF194" s="79"/>
      <c r="BG194" s="135"/>
      <c r="BH194" s="135"/>
      <c r="BI194" s="135"/>
      <c r="BJ194" s="135"/>
      <c r="BK194" s="136"/>
      <c r="BL194" s="133"/>
      <c r="BM194" s="133"/>
      <c r="BN194" s="133"/>
    </row>
    <row r="195" spans="1:66" s="80" customFormat="1" ht="15.5" x14ac:dyDescent="0.35">
      <c r="A195" s="138"/>
      <c r="B195" s="137"/>
      <c r="C195" s="136"/>
      <c r="D195" s="140"/>
      <c r="E195" s="136"/>
      <c r="F195" s="136"/>
      <c r="G195" s="72"/>
      <c r="H195" s="73"/>
      <c r="I195" s="136"/>
      <c r="J195" s="141"/>
      <c r="K195" s="134"/>
      <c r="L195" s="134"/>
      <c r="M195" s="134"/>
      <c r="N195" s="134"/>
      <c r="O195" s="134"/>
      <c r="P195" s="134"/>
      <c r="Q195" s="134"/>
      <c r="R195" s="134"/>
      <c r="S195" s="134"/>
      <c r="T195" s="134"/>
      <c r="U195" s="134"/>
      <c r="V195" s="134"/>
      <c r="W195" s="134"/>
      <c r="X195" s="134"/>
      <c r="Y195" s="134"/>
      <c r="Z195" s="134"/>
      <c r="AA195" s="134"/>
      <c r="AB195" s="134"/>
      <c r="AC195" s="134"/>
      <c r="AD195" s="132"/>
      <c r="AE195" s="137"/>
      <c r="AF195" s="132"/>
      <c r="AG195" s="132"/>
      <c r="AH195" s="132"/>
      <c r="AI195" s="133"/>
      <c r="AJ195" s="74"/>
      <c r="AK195" s="75"/>
      <c r="AL195" s="76"/>
      <c r="AM195" s="76"/>
      <c r="AN195" s="77"/>
      <c r="AO195" s="76"/>
      <c r="AP195" s="77"/>
      <c r="AQ195" s="76"/>
      <c r="AR195" s="77"/>
      <c r="AS195" s="76"/>
      <c r="AT195" s="77"/>
      <c r="AU195" s="76"/>
      <c r="AV195" s="77"/>
      <c r="AW195" s="76"/>
      <c r="AX195" s="77"/>
      <c r="AY195" s="76"/>
      <c r="AZ195" s="77"/>
      <c r="BA195" s="85"/>
      <c r="BB195" s="85"/>
      <c r="BC195" s="78"/>
      <c r="BD195" s="79"/>
      <c r="BE195" s="79"/>
      <c r="BF195" s="79"/>
      <c r="BG195" s="135"/>
      <c r="BH195" s="135"/>
      <c r="BI195" s="135"/>
      <c r="BJ195" s="135"/>
      <c r="BK195" s="136"/>
      <c r="BL195" s="133"/>
      <c r="BM195" s="133"/>
      <c r="BN195" s="133"/>
    </row>
    <row r="196" spans="1:66" s="80" customFormat="1" ht="15.5" x14ac:dyDescent="0.35">
      <c r="A196" s="138"/>
      <c r="B196" s="137"/>
      <c r="C196" s="136"/>
      <c r="D196" s="140"/>
      <c r="E196" s="136"/>
      <c r="F196" s="136"/>
      <c r="G196" s="72"/>
      <c r="H196" s="73"/>
      <c r="I196" s="136"/>
      <c r="J196" s="141"/>
      <c r="K196" s="134"/>
      <c r="L196" s="134"/>
      <c r="M196" s="134"/>
      <c r="N196" s="134"/>
      <c r="O196" s="134"/>
      <c r="P196" s="134"/>
      <c r="Q196" s="134"/>
      <c r="R196" s="134"/>
      <c r="S196" s="134"/>
      <c r="T196" s="134"/>
      <c r="U196" s="134"/>
      <c r="V196" s="134"/>
      <c r="W196" s="134"/>
      <c r="X196" s="134"/>
      <c r="Y196" s="134"/>
      <c r="Z196" s="134"/>
      <c r="AA196" s="134"/>
      <c r="AB196" s="134"/>
      <c r="AC196" s="134"/>
      <c r="AD196" s="132"/>
      <c r="AE196" s="137"/>
      <c r="AF196" s="132"/>
      <c r="AG196" s="132"/>
      <c r="AH196" s="132"/>
      <c r="AI196" s="133"/>
      <c r="AJ196" s="74"/>
      <c r="AK196" s="75"/>
      <c r="AL196" s="76"/>
      <c r="AM196" s="76"/>
      <c r="AN196" s="77"/>
      <c r="AO196" s="76"/>
      <c r="AP196" s="77"/>
      <c r="AQ196" s="76"/>
      <c r="AR196" s="77"/>
      <c r="AS196" s="76"/>
      <c r="AT196" s="77"/>
      <c r="AU196" s="76"/>
      <c r="AV196" s="77"/>
      <c r="AW196" s="76"/>
      <c r="AX196" s="77"/>
      <c r="AY196" s="76"/>
      <c r="AZ196" s="77"/>
      <c r="BA196" s="85"/>
      <c r="BB196" s="85"/>
      <c r="BC196" s="78"/>
      <c r="BD196" s="79"/>
      <c r="BE196" s="79"/>
      <c r="BF196" s="79"/>
      <c r="BG196" s="135"/>
      <c r="BH196" s="135"/>
      <c r="BI196" s="135"/>
      <c r="BJ196" s="135"/>
      <c r="BK196" s="136"/>
      <c r="BL196" s="133"/>
      <c r="BM196" s="133"/>
      <c r="BN196" s="133"/>
    </row>
    <row r="197" spans="1:66" s="80" customFormat="1" ht="15.5" x14ac:dyDescent="0.35">
      <c r="A197" s="138"/>
      <c r="B197" s="137"/>
      <c r="C197" s="136"/>
      <c r="D197" s="140"/>
      <c r="E197" s="136"/>
      <c r="F197" s="136"/>
      <c r="G197" s="72"/>
      <c r="H197" s="73"/>
      <c r="I197" s="136"/>
      <c r="J197" s="141"/>
      <c r="K197" s="134"/>
      <c r="L197" s="134"/>
      <c r="M197" s="134"/>
      <c r="N197" s="134"/>
      <c r="O197" s="134"/>
      <c r="P197" s="134"/>
      <c r="Q197" s="134"/>
      <c r="R197" s="134"/>
      <c r="S197" s="134"/>
      <c r="T197" s="134"/>
      <c r="U197" s="134"/>
      <c r="V197" s="134"/>
      <c r="W197" s="134"/>
      <c r="X197" s="134"/>
      <c r="Y197" s="134"/>
      <c r="Z197" s="134"/>
      <c r="AA197" s="134"/>
      <c r="AB197" s="134"/>
      <c r="AC197" s="134"/>
      <c r="AD197" s="132"/>
      <c r="AE197" s="137"/>
      <c r="AF197" s="132"/>
      <c r="AG197" s="132"/>
      <c r="AH197" s="132"/>
      <c r="AI197" s="133"/>
      <c r="AJ197" s="74"/>
      <c r="AK197" s="75"/>
      <c r="AL197" s="76"/>
      <c r="AM197" s="76"/>
      <c r="AN197" s="77"/>
      <c r="AO197" s="76"/>
      <c r="AP197" s="77"/>
      <c r="AQ197" s="76"/>
      <c r="AR197" s="77"/>
      <c r="AS197" s="76"/>
      <c r="AT197" s="77"/>
      <c r="AU197" s="76"/>
      <c r="AV197" s="77"/>
      <c r="AW197" s="76"/>
      <c r="AX197" s="77"/>
      <c r="AY197" s="76"/>
      <c r="AZ197" s="77"/>
      <c r="BA197" s="85"/>
      <c r="BB197" s="85"/>
      <c r="BC197" s="78"/>
      <c r="BD197" s="79"/>
      <c r="BE197" s="79"/>
      <c r="BF197" s="79"/>
      <c r="BG197" s="135"/>
      <c r="BH197" s="135"/>
      <c r="BI197" s="135"/>
      <c r="BJ197" s="135"/>
      <c r="BK197" s="136"/>
      <c r="BL197" s="133"/>
      <c r="BM197" s="133"/>
      <c r="BN197" s="133"/>
    </row>
    <row r="198" spans="1:66" s="80" customFormat="1" ht="15.5" x14ac:dyDescent="0.35">
      <c r="A198" s="138"/>
      <c r="B198" s="137"/>
      <c r="C198" s="136"/>
      <c r="D198" s="140"/>
      <c r="E198" s="136"/>
      <c r="F198" s="136"/>
      <c r="G198" s="72"/>
      <c r="H198" s="73"/>
      <c r="I198" s="136"/>
      <c r="J198" s="141"/>
      <c r="K198" s="134"/>
      <c r="L198" s="134"/>
      <c r="M198" s="134"/>
      <c r="N198" s="134"/>
      <c r="O198" s="134"/>
      <c r="P198" s="134"/>
      <c r="Q198" s="134"/>
      <c r="R198" s="134"/>
      <c r="S198" s="134"/>
      <c r="T198" s="134"/>
      <c r="U198" s="134"/>
      <c r="V198" s="134"/>
      <c r="W198" s="134"/>
      <c r="X198" s="134"/>
      <c r="Y198" s="134"/>
      <c r="Z198" s="134"/>
      <c r="AA198" s="134"/>
      <c r="AB198" s="134"/>
      <c r="AC198" s="134"/>
      <c r="AD198" s="132"/>
      <c r="AE198" s="137"/>
      <c r="AF198" s="132"/>
      <c r="AG198" s="132"/>
      <c r="AH198" s="132"/>
      <c r="AI198" s="133"/>
      <c r="AJ198" s="74"/>
      <c r="AK198" s="75"/>
      <c r="AL198" s="76"/>
      <c r="AM198" s="76"/>
      <c r="AN198" s="77"/>
      <c r="AO198" s="76"/>
      <c r="AP198" s="77"/>
      <c r="AQ198" s="76"/>
      <c r="AR198" s="77"/>
      <c r="AS198" s="76"/>
      <c r="AT198" s="77"/>
      <c r="AU198" s="76"/>
      <c r="AV198" s="77"/>
      <c r="AW198" s="76"/>
      <c r="AX198" s="77"/>
      <c r="AY198" s="76"/>
      <c r="AZ198" s="77"/>
      <c r="BA198" s="85"/>
      <c r="BB198" s="85"/>
      <c r="BC198" s="78"/>
      <c r="BD198" s="79"/>
      <c r="BE198" s="79"/>
      <c r="BF198" s="79"/>
      <c r="BG198" s="135"/>
      <c r="BH198" s="135"/>
      <c r="BI198" s="135"/>
      <c r="BJ198" s="135"/>
      <c r="BK198" s="136"/>
      <c r="BL198" s="133"/>
      <c r="BM198" s="133"/>
      <c r="BN198" s="133"/>
    </row>
    <row r="199" spans="1:66" s="80" customFormat="1" ht="15.5" x14ac:dyDescent="0.35">
      <c r="A199" s="138"/>
      <c r="B199" s="137"/>
      <c r="C199" s="136"/>
      <c r="D199" s="140"/>
      <c r="E199" s="136"/>
      <c r="F199" s="136"/>
      <c r="G199" s="72"/>
      <c r="H199" s="73"/>
      <c r="I199" s="136"/>
      <c r="J199" s="141"/>
      <c r="K199" s="134"/>
      <c r="L199" s="134"/>
      <c r="M199" s="134"/>
      <c r="N199" s="134"/>
      <c r="O199" s="134"/>
      <c r="P199" s="134"/>
      <c r="Q199" s="134"/>
      <c r="R199" s="134"/>
      <c r="S199" s="134"/>
      <c r="T199" s="134"/>
      <c r="U199" s="134"/>
      <c r="V199" s="134"/>
      <c r="W199" s="134"/>
      <c r="X199" s="134"/>
      <c r="Y199" s="134"/>
      <c r="Z199" s="134"/>
      <c r="AA199" s="134"/>
      <c r="AB199" s="134"/>
      <c r="AC199" s="134"/>
      <c r="AD199" s="132"/>
      <c r="AE199" s="137"/>
      <c r="AF199" s="132"/>
      <c r="AG199" s="132"/>
      <c r="AH199" s="132"/>
      <c r="AI199" s="133"/>
      <c r="AJ199" s="74"/>
      <c r="AK199" s="75"/>
      <c r="AL199" s="76"/>
      <c r="AM199" s="76"/>
      <c r="AN199" s="77"/>
      <c r="AO199" s="76"/>
      <c r="AP199" s="77"/>
      <c r="AQ199" s="76"/>
      <c r="AR199" s="77"/>
      <c r="AS199" s="76"/>
      <c r="AT199" s="77"/>
      <c r="AU199" s="76"/>
      <c r="AV199" s="77"/>
      <c r="AW199" s="76"/>
      <c r="AX199" s="77"/>
      <c r="AY199" s="76"/>
      <c r="AZ199" s="77"/>
      <c r="BA199" s="85"/>
      <c r="BB199" s="85"/>
      <c r="BC199" s="78"/>
      <c r="BD199" s="79"/>
      <c r="BE199" s="79"/>
      <c r="BF199" s="79"/>
      <c r="BG199" s="135"/>
      <c r="BH199" s="135"/>
      <c r="BI199" s="135"/>
      <c r="BJ199" s="135"/>
      <c r="BK199" s="136"/>
      <c r="BL199" s="133"/>
      <c r="BM199" s="133"/>
      <c r="BN199" s="133"/>
    </row>
    <row r="200" spans="1:66" s="80" customFormat="1" ht="15.5" x14ac:dyDescent="0.35">
      <c r="A200" s="138"/>
      <c r="B200" s="137"/>
      <c r="C200" s="136"/>
      <c r="D200" s="140"/>
      <c r="E200" s="136"/>
      <c r="F200" s="136"/>
      <c r="G200" s="72"/>
      <c r="H200" s="73"/>
      <c r="I200" s="136"/>
      <c r="J200" s="141"/>
      <c r="K200" s="134"/>
      <c r="L200" s="134"/>
      <c r="M200" s="134"/>
      <c r="N200" s="134"/>
      <c r="O200" s="134"/>
      <c r="P200" s="134"/>
      <c r="Q200" s="134"/>
      <c r="R200" s="134"/>
      <c r="S200" s="134"/>
      <c r="T200" s="134"/>
      <c r="U200" s="134"/>
      <c r="V200" s="134"/>
      <c r="W200" s="134"/>
      <c r="X200" s="134"/>
      <c r="Y200" s="134"/>
      <c r="Z200" s="134"/>
      <c r="AA200" s="134"/>
      <c r="AB200" s="134"/>
      <c r="AC200" s="134"/>
      <c r="AD200" s="132"/>
      <c r="AE200" s="137"/>
      <c r="AF200" s="132"/>
      <c r="AG200" s="132"/>
      <c r="AH200" s="132"/>
      <c r="AI200" s="133"/>
      <c r="AJ200" s="74"/>
      <c r="AK200" s="75"/>
      <c r="AL200" s="76"/>
      <c r="AM200" s="76"/>
      <c r="AN200" s="77"/>
      <c r="AO200" s="76"/>
      <c r="AP200" s="77"/>
      <c r="AQ200" s="76"/>
      <c r="AR200" s="77"/>
      <c r="AS200" s="76"/>
      <c r="AT200" s="77"/>
      <c r="AU200" s="76"/>
      <c r="AV200" s="77"/>
      <c r="AW200" s="76"/>
      <c r="AX200" s="77"/>
      <c r="AY200" s="76"/>
      <c r="AZ200" s="77"/>
      <c r="BA200" s="85"/>
      <c r="BB200" s="85"/>
      <c r="BC200" s="78"/>
      <c r="BD200" s="79"/>
      <c r="BE200" s="79"/>
      <c r="BF200" s="79"/>
      <c r="BG200" s="135"/>
      <c r="BH200" s="135"/>
      <c r="BI200" s="135"/>
      <c r="BJ200" s="135"/>
      <c r="BK200" s="136"/>
      <c r="BL200" s="133"/>
      <c r="BM200" s="133"/>
      <c r="BN200" s="133"/>
    </row>
    <row r="201" spans="1:66" s="80" customFormat="1" ht="15.5" x14ac:dyDescent="0.35">
      <c r="A201" s="138"/>
      <c r="B201" s="137"/>
      <c r="C201" s="136"/>
      <c r="D201" s="140"/>
      <c r="E201" s="136"/>
      <c r="F201" s="136"/>
      <c r="G201" s="72"/>
      <c r="H201" s="73"/>
      <c r="I201" s="136"/>
      <c r="J201" s="141"/>
      <c r="K201" s="134"/>
      <c r="L201" s="134"/>
      <c r="M201" s="134"/>
      <c r="N201" s="134"/>
      <c r="O201" s="134"/>
      <c r="P201" s="134"/>
      <c r="Q201" s="134"/>
      <c r="R201" s="134"/>
      <c r="S201" s="134"/>
      <c r="T201" s="134"/>
      <c r="U201" s="134"/>
      <c r="V201" s="134"/>
      <c r="W201" s="134"/>
      <c r="X201" s="134"/>
      <c r="Y201" s="134"/>
      <c r="Z201" s="134"/>
      <c r="AA201" s="134"/>
      <c r="AB201" s="134"/>
      <c r="AC201" s="134"/>
      <c r="AD201" s="132"/>
      <c r="AE201" s="137"/>
      <c r="AF201" s="132"/>
      <c r="AG201" s="132"/>
      <c r="AH201" s="132"/>
      <c r="AI201" s="133"/>
      <c r="AJ201" s="74"/>
      <c r="AK201" s="75"/>
      <c r="AL201" s="76"/>
      <c r="AM201" s="76"/>
      <c r="AN201" s="77"/>
      <c r="AO201" s="76"/>
      <c r="AP201" s="77"/>
      <c r="AQ201" s="76"/>
      <c r="AR201" s="77"/>
      <c r="AS201" s="76"/>
      <c r="AT201" s="77"/>
      <c r="AU201" s="76"/>
      <c r="AV201" s="77"/>
      <c r="AW201" s="76"/>
      <c r="AX201" s="77"/>
      <c r="AY201" s="76"/>
      <c r="AZ201" s="77"/>
      <c r="BA201" s="85"/>
      <c r="BB201" s="85"/>
      <c r="BC201" s="78"/>
      <c r="BD201" s="79"/>
      <c r="BE201" s="79"/>
      <c r="BF201" s="79"/>
      <c r="BG201" s="135"/>
      <c r="BH201" s="135"/>
      <c r="BI201" s="135"/>
      <c r="BJ201" s="135"/>
      <c r="BK201" s="136"/>
      <c r="BL201" s="133"/>
      <c r="BM201" s="133"/>
      <c r="BN201" s="133"/>
    </row>
    <row r="202" spans="1:66" s="80" customFormat="1" ht="15.5" x14ac:dyDescent="0.35">
      <c r="A202" s="138"/>
      <c r="B202" s="137"/>
      <c r="C202" s="136"/>
      <c r="D202" s="140"/>
      <c r="E202" s="136"/>
      <c r="F202" s="136"/>
      <c r="G202" s="72"/>
      <c r="H202" s="73"/>
      <c r="I202" s="136"/>
      <c r="J202" s="141"/>
      <c r="K202" s="134"/>
      <c r="L202" s="134"/>
      <c r="M202" s="134"/>
      <c r="N202" s="134"/>
      <c r="O202" s="134"/>
      <c r="P202" s="134"/>
      <c r="Q202" s="134"/>
      <c r="R202" s="134"/>
      <c r="S202" s="134"/>
      <c r="T202" s="134"/>
      <c r="U202" s="134"/>
      <c r="V202" s="134"/>
      <c r="W202" s="134"/>
      <c r="X202" s="134"/>
      <c r="Y202" s="134"/>
      <c r="Z202" s="134"/>
      <c r="AA202" s="134"/>
      <c r="AB202" s="134"/>
      <c r="AC202" s="134"/>
      <c r="AD202" s="132"/>
      <c r="AE202" s="137"/>
      <c r="AF202" s="132"/>
      <c r="AG202" s="132"/>
      <c r="AH202" s="132"/>
      <c r="AI202" s="133"/>
      <c r="AJ202" s="74"/>
      <c r="AK202" s="75"/>
      <c r="AL202" s="76"/>
      <c r="AM202" s="76"/>
      <c r="AN202" s="77"/>
      <c r="AO202" s="76"/>
      <c r="AP202" s="77"/>
      <c r="AQ202" s="76"/>
      <c r="AR202" s="77"/>
      <c r="AS202" s="76"/>
      <c r="AT202" s="77"/>
      <c r="AU202" s="76"/>
      <c r="AV202" s="77"/>
      <c r="AW202" s="76"/>
      <c r="AX202" s="77"/>
      <c r="AY202" s="76"/>
      <c r="AZ202" s="77"/>
      <c r="BA202" s="85"/>
      <c r="BB202" s="85"/>
      <c r="BC202" s="78"/>
      <c r="BD202" s="79"/>
      <c r="BE202" s="79"/>
      <c r="BF202" s="79"/>
      <c r="BG202" s="135"/>
      <c r="BH202" s="135"/>
      <c r="BI202" s="135"/>
      <c r="BJ202" s="135"/>
      <c r="BK202" s="136"/>
      <c r="BL202" s="133"/>
      <c r="BM202" s="133"/>
      <c r="BN202" s="133"/>
    </row>
    <row r="203" spans="1:66" s="80" customFormat="1" ht="15.5" x14ac:dyDescent="0.35">
      <c r="A203" s="138"/>
      <c r="B203" s="137"/>
      <c r="C203" s="136"/>
      <c r="D203" s="140"/>
      <c r="E203" s="136"/>
      <c r="F203" s="136"/>
      <c r="G203" s="72"/>
      <c r="H203" s="73"/>
      <c r="I203" s="136"/>
      <c r="J203" s="141"/>
      <c r="K203" s="134"/>
      <c r="L203" s="134"/>
      <c r="M203" s="134"/>
      <c r="N203" s="134"/>
      <c r="O203" s="134"/>
      <c r="P203" s="134"/>
      <c r="Q203" s="134"/>
      <c r="R203" s="134"/>
      <c r="S203" s="134"/>
      <c r="T203" s="134"/>
      <c r="U203" s="134"/>
      <c r="V203" s="134"/>
      <c r="W203" s="134"/>
      <c r="X203" s="134"/>
      <c r="Y203" s="134"/>
      <c r="Z203" s="134"/>
      <c r="AA203" s="134"/>
      <c r="AB203" s="134"/>
      <c r="AC203" s="134"/>
      <c r="AD203" s="132"/>
      <c r="AE203" s="137"/>
      <c r="AF203" s="132"/>
      <c r="AG203" s="132"/>
      <c r="AH203" s="132"/>
      <c r="AI203" s="133"/>
      <c r="AJ203" s="74"/>
      <c r="AK203" s="75"/>
      <c r="AL203" s="76"/>
      <c r="AM203" s="76"/>
      <c r="AN203" s="77"/>
      <c r="AO203" s="76"/>
      <c r="AP203" s="77"/>
      <c r="AQ203" s="76"/>
      <c r="AR203" s="77"/>
      <c r="AS203" s="76"/>
      <c r="AT203" s="77"/>
      <c r="AU203" s="76"/>
      <c r="AV203" s="77"/>
      <c r="AW203" s="76"/>
      <c r="AX203" s="77"/>
      <c r="AY203" s="76"/>
      <c r="AZ203" s="77"/>
      <c r="BA203" s="85"/>
      <c r="BB203" s="85"/>
      <c r="BC203" s="78"/>
      <c r="BD203" s="79"/>
      <c r="BE203" s="79"/>
      <c r="BF203" s="79"/>
      <c r="BG203" s="135"/>
      <c r="BH203" s="135"/>
      <c r="BI203" s="135"/>
      <c r="BJ203" s="135"/>
      <c r="BK203" s="136"/>
      <c r="BL203" s="133"/>
      <c r="BM203" s="133"/>
      <c r="BN203" s="133"/>
    </row>
    <row r="204" spans="1:66" s="80" customFormat="1" ht="15.5" x14ac:dyDescent="0.35">
      <c r="A204" s="138"/>
      <c r="B204" s="137"/>
      <c r="C204" s="136"/>
      <c r="D204" s="140"/>
      <c r="E204" s="136"/>
      <c r="F204" s="136"/>
      <c r="G204" s="72"/>
      <c r="H204" s="73"/>
      <c r="I204" s="136"/>
      <c r="J204" s="141"/>
      <c r="K204" s="134"/>
      <c r="L204" s="134"/>
      <c r="M204" s="134"/>
      <c r="N204" s="134"/>
      <c r="O204" s="134"/>
      <c r="P204" s="134"/>
      <c r="Q204" s="134"/>
      <c r="R204" s="134"/>
      <c r="S204" s="134"/>
      <c r="T204" s="134"/>
      <c r="U204" s="134"/>
      <c r="V204" s="134"/>
      <c r="W204" s="134"/>
      <c r="X204" s="134"/>
      <c r="Y204" s="134"/>
      <c r="Z204" s="134"/>
      <c r="AA204" s="134"/>
      <c r="AB204" s="134"/>
      <c r="AC204" s="134"/>
      <c r="AD204" s="132"/>
      <c r="AE204" s="137"/>
      <c r="AF204" s="132"/>
      <c r="AG204" s="132"/>
      <c r="AH204" s="132"/>
      <c r="AI204" s="133"/>
      <c r="AJ204" s="74"/>
      <c r="AK204" s="75"/>
      <c r="AL204" s="76"/>
      <c r="AM204" s="76"/>
      <c r="AN204" s="77"/>
      <c r="AO204" s="76"/>
      <c r="AP204" s="77"/>
      <c r="AQ204" s="76"/>
      <c r="AR204" s="77"/>
      <c r="AS204" s="76"/>
      <c r="AT204" s="77"/>
      <c r="AU204" s="76"/>
      <c r="AV204" s="77"/>
      <c r="AW204" s="76"/>
      <c r="AX204" s="77"/>
      <c r="AY204" s="76"/>
      <c r="AZ204" s="77"/>
      <c r="BA204" s="85"/>
      <c r="BB204" s="85"/>
      <c r="BC204" s="78"/>
      <c r="BD204" s="79"/>
      <c r="BE204" s="79"/>
      <c r="BF204" s="79"/>
      <c r="BG204" s="135"/>
      <c r="BH204" s="135"/>
      <c r="BI204" s="135"/>
      <c r="BJ204" s="135"/>
      <c r="BK204" s="136"/>
      <c r="BL204" s="133"/>
      <c r="BM204" s="133"/>
      <c r="BN204" s="133"/>
    </row>
    <row r="205" spans="1:66" s="80" customFormat="1" ht="15.5" x14ac:dyDescent="0.35">
      <c r="A205" s="138"/>
      <c r="B205" s="137"/>
      <c r="C205" s="136"/>
      <c r="D205" s="140"/>
      <c r="E205" s="136"/>
      <c r="F205" s="136"/>
      <c r="G205" s="72"/>
      <c r="H205" s="73"/>
      <c r="I205" s="136"/>
      <c r="J205" s="141"/>
      <c r="K205" s="134"/>
      <c r="L205" s="134"/>
      <c r="M205" s="134"/>
      <c r="N205" s="134"/>
      <c r="O205" s="134"/>
      <c r="P205" s="134"/>
      <c r="Q205" s="134"/>
      <c r="R205" s="134"/>
      <c r="S205" s="134"/>
      <c r="T205" s="134"/>
      <c r="U205" s="134"/>
      <c r="V205" s="134"/>
      <c r="W205" s="134"/>
      <c r="X205" s="134"/>
      <c r="Y205" s="134"/>
      <c r="Z205" s="134"/>
      <c r="AA205" s="134"/>
      <c r="AB205" s="134"/>
      <c r="AC205" s="134"/>
      <c r="AD205" s="132"/>
      <c r="AE205" s="137"/>
      <c r="AF205" s="132"/>
      <c r="AG205" s="132"/>
      <c r="AH205" s="132"/>
      <c r="AI205" s="133"/>
      <c r="AJ205" s="74"/>
      <c r="AK205" s="75"/>
      <c r="AL205" s="76"/>
      <c r="AM205" s="76"/>
      <c r="AN205" s="77"/>
      <c r="AO205" s="76"/>
      <c r="AP205" s="77"/>
      <c r="AQ205" s="76"/>
      <c r="AR205" s="77"/>
      <c r="AS205" s="76"/>
      <c r="AT205" s="77"/>
      <c r="AU205" s="76"/>
      <c r="AV205" s="77"/>
      <c r="AW205" s="76"/>
      <c r="AX205" s="77"/>
      <c r="AY205" s="76"/>
      <c r="AZ205" s="77"/>
      <c r="BA205" s="85"/>
      <c r="BB205" s="85"/>
      <c r="BC205" s="78"/>
      <c r="BD205" s="79"/>
      <c r="BE205" s="79"/>
      <c r="BF205" s="79"/>
      <c r="BG205" s="135"/>
      <c r="BH205" s="135"/>
      <c r="BI205" s="135"/>
      <c r="BJ205" s="135"/>
      <c r="BK205" s="136"/>
      <c r="BL205" s="133"/>
      <c r="BM205" s="133"/>
      <c r="BN205" s="133"/>
    </row>
    <row r="206" spans="1:66" s="80" customFormat="1" ht="15.5" x14ac:dyDescent="0.35">
      <c r="A206" s="138"/>
      <c r="B206" s="137"/>
      <c r="C206" s="136"/>
      <c r="D206" s="140"/>
      <c r="E206" s="136"/>
      <c r="F206" s="136"/>
      <c r="G206" s="72"/>
      <c r="H206" s="73"/>
      <c r="I206" s="136"/>
      <c r="J206" s="141"/>
      <c r="K206" s="134"/>
      <c r="L206" s="134"/>
      <c r="M206" s="134"/>
      <c r="N206" s="134"/>
      <c r="O206" s="134"/>
      <c r="P206" s="134"/>
      <c r="Q206" s="134"/>
      <c r="R206" s="134"/>
      <c r="S206" s="134"/>
      <c r="T206" s="134"/>
      <c r="U206" s="134"/>
      <c r="V206" s="134"/>
      <c r="W206" s="134"/>
      <c r="X206" s="134"/>
      <c r="Y206" s="134"/>
      <c r="Z206" s="134"/>
      <c r="AA206" s="134"/>
      <c r="AB206" s="134"/>
      <c r="AC206" s="134"/>
      <c r="AD206" s="132"/>
      <c r="AE206" s="137"/>
      <c r="AF206" s="132"/>
      <c r="AG206" s="132"/>
      <c r="AH206" s="132"/>
      <c r="AI206" s="133"/>
      <c r="AJ206" s="74"/>
      <c r="AK206" s="75"/>
      <c r="AL206" s="76"/>
      <c r="AM206" s="76"/>
      <c r="AN206" s="77"/>
      <c r="AO206" s="76"/>
      <c r="AP206" s="77"/>
      <c r="AQ206" s="76"/>
      <c r="AR206" s="77"/>
      <c r="AS206" s="76"/>
      <c r="AT206" s="77"/>
      <c r="AU206" s="76"/>
      <c r="AV206" s="77"/>
      <c r="AW206" s="76"/>
      <c r="AX206" s="77"/>
      <c r="AY206" s="76"/>
      <c r="AZ206" s="77"/>
      <c r="BA206" s="85"/>
      <c r="BB206" s="85"/>
      <c r="BC206" s="78"/>
      <c r="BD206" s="79"/>
      <c r="BE206" s="79"/>
      <c r="BF206" s="79"/>
      <c r="BG206" s="135"/>
      <c r="BH206" s="135"/>
      <c r="BI206" s="135"/>
      <c r="BJ206" s="135"/>
      <c r="BK206" s="136"/>
      <c r="BL206" s="133"/>
      <c r="BM206" s="133"/>
      <c r="BN206" s="133"/>
    </row>
    <row r="207" spans="1:66" s="80" customFormat="1" ht="15.5" x14ac:dyDescent="0.35">
      <c r="A207" s="138"/>
      <c r="B207" s="137"/>
      <c r="C207" s="136"/>
      <c r="D207" s="140"/>
      <c r="E207" s="136"/>
      <c r="F207" s="136"/>
      <c r="G207" s="72"/>
      <c r="H207" s="73"/>
      <c r="I207" s="136"/>
      <c r="J207" s="141"/>
      <c r="K207" s="134"/>
      <c r="L207" s="134"/>
      <c r="M207" s="134"/>
      <c r="N207" s="134"/>
      <c r="O207" s="134"/>
      <c r="P207" s="134"/>
      <c r="Q207" s="134"/>
      <c r="R207" s="134"/>
      <c r="S207" s="134"/>
      <c r="T207" s="134"/>
      <c r="U207" s="134"/>
      <c r="V207" s="134"/>
      <c r="W207" s="134"/>
      <c r="X207" s="134"/>
      <c r="Y207" s="134"/>
      <c r="Z207" s="134"/>
      <c r="AA207" s="134"/>
      <c r="AB207" s="134"/>
      <c r="AC207" s="134"/>
      <c r="AD207" s="132"/>
      <c r="AE207" s="137"/>
      <c r="AF207" s="132"/>
      <c r="AG207" s="132"/>
      <c r="AH207" s="132"/>
      <c r="AI207" s="133"/>
      <c r="AJ207" s="74"/>
      <c r="AK207" s="75"/>
      <c r="AL207" s="76"/>
      <c r="AM207" s="76"/>
      <c r="AN207" s="77"/>
      <c r="AO207" s="76"/>
      <c r="AP207" s="77"/>
      <c r="AQ207" s="76"/>
      <c r="AR207" s="77"/>
      <c r="AS207" s="76"/>
      <c r="AT207" s="77"/>
      <c r="AU207" s="76"/>
      <c r="AV207" s="77"/>
      <c r="AW207" s="76"/>
      <c r="AX207" s="77"/>
      <c r="AY207" s="76"/>
      <c r="AZ207" s="77"/>
      <c r="BA207" s="85"/>
      <c r="BB207" s="85"/>
      <c r="BC207" s="78"/>
      <c r="BD207" s="79"/>
      <c r="BE207" s="79"/>
      <c r="BF207" s="79"/>
      <c r="BG207" s="135"/>
      <c r="BH207" s="135"/>
      <c r="BI207" s="135"/>
      <c r="BJ207" s="135"/>
      <c r="BK207" s="136"/>
      <c r="BL207" s="133"/>
      <c r="BM207" s="133"/>
      <c r="BN207" s="133"/>
    </row>
    <row r="208" spans="1:66" s="80" customFormat="1" ht="15.5" x14ac:dyDescent="0.35">
      <c r="A208" s="138"/>
      <c r="B208" s="137"/>
      <c r="C208" s="136"/>
      <c r="D208" s="140"/>
      <c r="E208" s="136"/>
      <c r="F208" s="136"/>
      <c r="G208" s="72"/>
      <c r="H208" s="73"/>
      <c r="I208" s="136"/>
      <c r="J208" s="141"/>
      <c r="K208" s="134"/>
      <c r="L208" s="134"/>
      <c r="M208" s="134"/>
      <c r="N208" s="134"/>
      <c r="O208" s="134"/>
      <c r="P208" s="134"/>
      <c r="Q208" s="134"/>
      <c r="R208" s="134"/>
      <c r="S208" s="134"/>
      <c r="T208" s="134"/>
      <c r="U208" s="134"/>
      <c r="V208" s="134"/>
      <c r="W208" s="134"/>
      <c r="X208" s="134"/>
      <c r="Y208" s="134"/>
      <c r="Z208" s="134"/>
      <c r="AA208" s="134"/>
      <c r="AB208" s="134"/>
      <c r="AC208" s="134"/>
      <c r="AD208" s="132"/>
      <c r="AE208" s="137"/>
      <c r="AF208" s="132"/>
      <c r="AG208" s="132"/>
      <c r="AH208" s="132"/>
      <c r="AI208" s="133"/>
      <c r="AJ208" s="74"/>
      <c r="AK208" s="75"/>
      <c r="AL208" s="76"/>
      <c r="AM208" s="76"/>
      <c r="AN208" s="77"/>
      <c r="AO208" s="76"/>
      <c r="AP208" s="77"/>
      <c r="AQ208" s="76"/>
      <c r="AR208" s="77"/>
      <c r="AS208" s="76"/>
      <c r="AT208" s="77"/>
      <c r="AU208" s="76"/>
      <c r="AV208" s="77"/>
      <c r="AW208" s="76"/>
      <c r="AX208" s="77"/>
      <c r="AY208" s="76"/>
      <c r="AZ208" s="77"/>
      <c r="BA208" s="85"/>
      <c r="BB208" s="85"/>
      <c r="BC208" s="78"/>
      <c r="BD208" s="79"/>
      <c r="BE208" s="79"/>
      <c r="BF208" s="79"/>
      <c r="BG208" s="135"/>
      <c r="BH208" s="135"/>
      <c r="BI208" s="135"/>
      <c r="BJ208" s="135"/>
      <c r="BK208" s="136"/>
      <c r="BL208" s="133"/>
      <c r="BM208" s="133"/>
      <c r="BN208" s="133"/>
    </row>
    <row r="209" spans="1:66" s="80" customFormat="1" ht="15.5" x14ac:dyDescent="0.35">
      <c r="A209" s="138"/>
      <c r="B209" s="137"/>
      <c r="C209" s="136"/>
      <c r="D209" s="140"/>
      <c r="E209" s="136"/>
      <c r="F209" s="136"/>
      <c r="G209" s="72"/>
      <c r="H209" s="73"/>
      <c r="I209" s="136"/>
      <c r="J209" s="141"/>
      <c r="K209" s="134"/>
      <c r="L209" s="134"/>
      <c r="M209" s="134"/>
      <c r="N209" s="134"/>
      <c r="O209" s="134"/>
      <c r="P209" s="134"/>
      <c r="Q209" s="134"/>
      <c r="R209" s="134"/>
      <c r="S209" s="134"/>
      <c r="T209" s="134"/>
      <c r="U209" s="134"/>
      <c r="V209" s="134"/>
      <c r="W209" s="134"/>
      <c r="X209" s="134"/>
      <c r="Y209" s="134"/>
      <c r="Z209" s="134"/>
      <c r="AA209" s="134"/>
      <c r="AB209" s="134"/>
      <c r="AC209" s="134"/>
      <c r="AD209" s="132"/>
      <c r="AE209" s="137"/>
      <c r="AF209" s="132"/>
      <c r="AG209" s="132"/>
      <c r="AH209" s="132"/>
      <c r="AI209" s="133"/>
      <c r="AJ209" s="74"/>
      <c r="AK209" s="75"/>
      <c r="AL209" s="76"/>
      <c r="AM209" s="76"/>
      <c r="AN209" s="77"/>
      <c r="AO209" s="76"/>
      <c r="AP209" s="77"/>
      <c r="AQ209" s="76"/>
      <c r="AR209" s="77"/>
      <c r="AS209" s="76"/>
      <c r="AT209" s="77"/>
      <c r="AU209" s="76"/>
      <c r="AV209" s="77"/>
      <c r="AW209" s="76"/>
      <c r="AX209" s="77"/>
      <c r="AY209" s="76"/>
      <c r="AZ209" s="77"/>
      <c r="BA209" s="85"/>
      <c r="BB209" s="85"/>
      <c r="BC209" s="78"/>
      <c r="BD209" s="79"/>
      <c r="BE209" s="79"/>
      <c r="BF209" s="79"/>
      <c r="BG209" s="135"/>
      <c r="BH209" s="135"/>
      <c r="BI209" s="135"/>
      <c r="BJ209" s="135"/>
      <c r="BK209" s="136"/>
      <c r="BL209" s="133"/>
      <c r="BM209" s="133"/>
      <c r="BN209" s="133"/>
    </row>
    <row r="210" spans="1:66" s="80" customFormat="1" ht="15.5" x14ac:dyDescent="0.35">
      <c r="A210" s="138"/>
      <c r="B210" s="137"/>
      <c r="C210" s="136"/>
      <c r="D210" s="140"/>
      <c r="E210" s="136"/>
      <c r="F210" s="136"/>
      <c r="G210" s="72"/>
      <c r="H210" s="73"/>
      <c r="I210" s="136"/>
      <c r="J210" s="141"/>
      <c r="K210" s="134"/>
      <c r="L210" s="134"/>
      <c r="M210" s="134"/>
      <c r="N210" s="134"/>
      <c r="O210" s="134"/>
      <c r="P210" s="134"/>
      <c r="Q210" s="134"/>
      <c r="R210" s="134"/>
      <c r="S210" s="134"/>
      <c r="T210" s="134"/>
      <c r="U210" s="134"/>
      <c r="V210" s="134"/>
      <c r="W210" s="134"/>
      <c r="X210" s="134"/>
      <c r="Y210" s="134"/>
      <c r="Z210" s="134"/>
      <c r="AA210" s="134"/>
      <c r="AB210" s="134"/>
      <c r="AC210" s="134"/>
      <c r="AD210" s="132"/>
      <c r="AE210" s="137"/>
      <c r="AF210" s="132"/>
      <c r="AG210" s="132"/>
      <c r="AH210" s="132"/>
      <c r="AI210" s="133"/>
      <c r="AJ210" s="74"/>
      <c r="AK210" s="75"/>
      <c r="AL210" s="76"/>
      <c r="AM210" s="76"/>
      <c r="AN210" s="77"/>
      <c r="AO210" s="76"/>
      <c r="AP210" s="77"/>
      <c r="AQ210" s="76"/>
      <c r="AR210" s="77"/>
      <c r="AS210" s="76"/>
      <c r="AT210" s="77"/>
      <c r="AU210" s="76"/>
      <c r="AV210" s="77"/>
      <c r="AW210" s="76"/>
      <c r="AX210" s="77"/>
      <c r="AY210" s="76"/>
      <c r="AZ210" s="77"/>
      <c r="BA210" s="85"/>
      <c r="BB210" s="85"/>
      <c r="BC210" s="78"/>
      <c r="BD210" s="79"/>
      <c r="BE210" s="79"/>
      <c r="BF210" s="79"/>
      <c r="BG210" s="135"/>
      <c r="BH210" s="135"/>
      <c r="BI210" s="135"/>
      <c r="BJ210" s="135"/>
      <c r="BK210" s="136"/>
      <c r="BL210" s="133"/>
      <c r="BM210" s="133"/>
      <c r="BN210" s="133"/>
    </row>
    <row r="211" spans="1:66" s="80" customFormat="1" ht="15.5" x14ac:dyDescent="0.35">
      <c r="A211" s="138"/>
      <c r="B211" s="137"/>
      <c r="C211" s="136"/>
      <c r="D211" s="140"/>
      <c r="E211" s="136"/>
      <c r="F211" s="136"/>
      <c r="G211" s="72"/>
      <c r="H211" s="73"/>
      <c r="I211" s="136"/>
      <c r="J211" s="141"/>
      <c r="K211" s="134"/>
      <c r="L211" s="134"/>
      <c r="M211" s="134"/>
      <c r="N211" s="134"/>
      <c r="O211" s="134"/>
      <c r="P211" s="134"/>
      <c r="Q211" s="134"/>
      <c r="R211" s="134"/>
      <c r="S211" s="134"/>
      <c r="T211" s="134"/>
      <c r="U211" s="134"/>
      <c r="V211" s="134"/>
      <c r="W211" s="134"/>
      <c r="X211" s="134"/>
      <c r="Y211" s="134"/>
      <c r="Z211" s="134"/>
      <c r="AA211" s="134"/>
      <c r="AB211" s="134"/>
      <c r="AC211" s="134"/>
      <c r="AD211" s="132"/>
      <c r="AE211" s="137"/>
      <c r="AF211" s="132"/>
      <c r="AG211" s="132"/>
      <c r="AH211" s="132"/>
      <c r="AI211" s="133"/>
      <c r="AJ211" s="74"/>
      <c r="AK211" s="75"/>
      <c r="AL211" s="76"/>
      <c r="AM211" s="76"/>
      <c r="AN211" s="77"/>
      <c r="AO211" s="76"/>
      <c r="AP211" s="77"/>
      <c r="AQ211" s="76"/>
      <c r="AR211" s="77"/>
      <c r="AS211" s="76"/>
      <c r="AT211" s="77"/>
      <c r="AU211" s="76"/>
      <c r="AV211" s="77"/>
      <c r="AW211" s="76"/>
      <c r="AX211" s="77"/>
      <c r="AY211" s="76"/>
      <c r="AZ211" s="77"/>
      <c r="BA211" s="85"/>
      <c r="BB211" s="85"/>
      <c r="BC211" s="78"/>
      <c r="BD211" s="79"/>
      <c r="BE211" s="79"/>
      <c r="BF211" s="79"/>
      <c r="BG211" s="135"/>
      <c r="BH211" s="135"/>
      <c r="BI211" s="135"/>
      <c r="BJ211" s="135"/>
      <c r="BK211" s="136"/>
      <c r="BL211" s="133"/>
      <c r="BM211" s="133"/>
      <c r="BN211" s="133"/>
    </row>
    <row r="212" spans="1:66" s="80" customFormat="1" ht="15.5" x14ac:dyDescent="0.35">
      <c r="A212" s="138"/>
      <c r="B212" s="137"/>
      <c r="C212" s="136"/>
      <c r="D212" s="140"/>
      <c r="E212" s="136"/>
      <c r="F212" s="136"/>
      <c r="G212" s="72"/>
      <c r="H212" s="73"/>
      <c r="I212" s="136"/>
      <c r="J212" s="141"/>
      <c r="K212" s="134"/>
      <c r="L212" s="134"/>
      <c r="M212" s="134"/>
      <c r="N212" s="134"/>
      <c r="O212" s="134"/>
      <c r="P212" s="134"/>
      <c r="Q212" s="134"/>
      <c r="R212" s="134"/>
      <c r="S212" s="134"/>
      <c r="T212" s="134"/>
      <c r="U212" s="134"/>
      <c r="V212" s="134"/>
      <c r="W212" s="134"/>
      <c r="X212" s="134"/>
      <c r="Y212" s="134"/>
      <c r="Z212" s="134"/>
      <c r="AA212" s="134"/>
      <c r="AB212" s="134"/>
      <c r="AC212" s="134"/>
      <c r="AD212" s="132"/>
      <c r="AE212" s="137"/>
      <c r="AF212" s="132"/>
      <c r="AG212" s="132"/>
      <c r="AH212" s="132"/>
      <c r="AI212" s="133"/>
      <c r="AJ212" s="74"/>
      <c r="AK212" s="75"/>
      <c r="AL212" s="76"/>
      <c r="AM212" s="76"/>
      <c r="AN212" s="77"/>
      <c r="AO212" s="76"/>
      <c r="AP212" s="77"/>
      <c r="AQ212" s="76"/>
      <c r="AR212" s="77"/>
      <c r="AS212" s="76"/>
      <c r="AT212" s="77"/>
      <c r="AU212" s="76"/>
      <c r="AV212" s="77"/>
      <c r="AW212" s="76"/>
      <c r="AX212" s="77"/>
      <c r="AY212" s="76"/>
      <c r="AZ212" s="77"/>
      <c r="BA212" s="85"/>
      <c r="BB212" s="85"/>
      <c r="BC212" s="78"/>
      <c r="BD212" s="79"/>
      <c r="BE212" s="79"/>
      <c r="BF212" s="79"/>
      <c r="BG212" s="135"/>
      <c r="BH212" s="135"/>
      <c r="BI212" s="135"/>
      <c r="BJ212" s="135"/>
      <c r="BK212" s="136"/>
      <c r="BL212" s="133"/>
      <c r="BM212" s="133"/>
      <c r="BN212" s="133"/>
    </row>
    <row r="213" spans="1:66" s="80" customFormat="1" ht="15.5" x14ac:dyDescent="0.35">
      <c r="A213" s="138"/>
      <c r="B213" s="137"/>
      <c r="C213" s="136"/>
      <c r="D213" s="140"/>
      <c r="E213" s="136"/>
      <c r="F213" s="136"/>
      <c r="G213" s="72"/>
      <c r="H213" s="73"/>
      <c r="I213" s="136"/>
      <c r="J213" s="141"/>
      <c r="K213" s="134"/>
      <c r="L213" s="134"/>
      <c r="M213" s="134"/>
      <c r="N213" s="134"/>
      <c r="O213" s="134"/>
      <c r="P213" s="134"/>
      <c r="Q213" s="134"/>
      <c r="R213" s="134"/>
      <c r="S213" s="134"/>
      <c r="T213" s="134"/>
      <c r="U213" s="134"/>
      <c r="V213" s="134"/>
      <c r="W213" s="134"/>
      <c r="X213" s="134"/>
      <c r="Y213" s="134"/>
      <c r="Z213" s="134"/>
      <c r="AA213" s="134"/>
      <c r="AB213" s="134"/>
      <c r="AC213" s="134"/>
      <c r="AD213" s="132"/>
      <c r="AE213" s="137"/>
      <c r="AF213" s="132"/>
      <c r="AG213" s="132"/>
      <c r="AH213" s="132"/>
      <c r="AI213" s="133"/>
      <c r="AJ213" s="74"/>
      <c r="AK213" s="75"/>
      <c r="AL213" s="76"/>
      <c r="AM213" s="76"/>
      <c r="AN213" s="77"/>
      <c r="AO213" s="76"/>
      <c r="AP213" s="77"/>
      <c r="AQ213" s="76"/>
      <c r="AR213" s="77"/>
      <c r="AS213" s="76"/>
      <c r="AT213" s="77"/>
      <c r="AU213" s="76"/>
      <c r="AV213" s="77"/>
      <c r="AW213" s="76"/>
      <c r="AX213" s="77"/>
      <c r="AY213" s="76"/>
      <c r="AZ213" s="77"/>
      <c r="BA213" s="85"/>
      <c r="BB213" s="85"/>
      <c r="BC213" s="78"/>
      <c r="BD213" s="79"/>
      <c r="BE213" s="79"/>
      <c r="BF213" s="79"/>
      <c r="BG213" s="135"/>
      <c r="BH213" s="135"/>
      <c r="BI213" s="135"/>
      <c r="BJ213" s="135"/>
      <c r="BK213" s="136"/>
      <c r="BL213" s="133"/>
      <c r="BM213" s="133"/>
      <c r="BN213" s="133"/>
    </row>
    <row r="214" spans="1:66" s="80" customFormat="1" ht="15.5" x14ac:dyDescent="0.35">
      <c r="A214" s="138"/>
      <c r="B214" s="137"/>
      <c r="C214" s="136"/>
      <c r="D214" s="140"/>
      <c r="E214" s="136"/>
      <c r="F214" s="136"/>
      <c r="G214" s="72"/>
      <c r="H214" s="73"/>
      <c r="I214" s="136"/>
      <c r="J214" s="141"/>
      <c r="K214" s="134"/>
      <c r="L214" s="134"/>
      <c r="M214" s="134"/>
      <c r="N214" s="134"/>
      <c r="O214" s="134"/>
      <c r="P214" s="134"/>
      <c r="Q214" s="134"/>
      <c r="R214" s="134"/>
      <c r="S214" s="134"/>
      <c r="T214" s="134"/>
      <c r="U214" s="134"/>
      <c r="V214" s="134"/>
      <c r="W214" s="134"/>
      <c r="X214" s="134"/>
      <c r="Y214" s="134"/>
      <c r="Z214" s="134"/>
      <c r="AA214" s="134"/>
      <c r="AB214" s="134"/>
      <c r="AC214" s="134"/>
      <c r="AD214" s="132"/>
      <c r="AE214" s="137"/>
      <c r="AF214" s="132"/>
      <c r="AG214" s="132"/>
      <c r="AH214" s="132"/>
      <c r="AI214" s="133"/>
      <c r="AJ214" s="74"/>
      <c r="AK214" s="75"/>
      <c r="AL214" s="76"/>
      <c r="AM214" s="76"/>
      <c r="AN214" s="77"/>
      <c r="AO214" s="76"/>
      <c r="AP214" s="77"/>
      <c r="AQ214" s="76"/>
      <c r="AR214" s="77"/>
      <c r="AS214" s="76"/>
      <c r="AT214" s="77"/>
      <c r="AU214" s="76"/>
      <c r="AV214" s="77"/>
      <c r="AW214" s="76"/>
      <c r="AX214" s="77"/>
      <c r="AY214" s="76"/>
      <c r="AZ214" s="77"/>
      <c r="BA214" s="85"/>
      <c r="BB214" s="85"/>
      <c r="BC214" s="78"/>
      <c r="BD214" s="79"/>
      <c r="BE214" s="79"/>
      <c r="BF214" s="79"/>
      <c r="BG214" s="135"/>
      <c r="BH214" s="135"/>
      <c r="BI214" s="135"/>
      <c r="BJ214" s="135"/>
      <c r="BK214" s="136"/>
      <c r="BL214" s="133"/>
      <c r="BM214" s="133"/>
      <c r="BN214" s="133"/>
    </row>
    <row r="215" spans="1:66" s="80" customFormat="1" ht="15.5" x14ac:dyDescent="0.35">
      <c r="A215" s="138"/>
      <c r="B215" s="137"/>
      <c r="C215" s="136"/>
      <c r="D215" s="140"/>
      <c r="E215" s="136"/>
      <c r="F215" s="136"/>
      <c r="G215" s="72"/>
      <c r="H215" s="73"/>
      <c r="I215" s="136"/>
      <c r="J215" s="141"/>
      <c r="K215" s="134"/>
      <c r="L215" s="134"/>
      <c r="M215" s="134"/>
      <c r="N215" s="134"/>
      <c r="O215" s="134"/>
      <c r="P215" s="134"/>
      <c r="Q215" s="134"/>
      <c r="R215" s="134"/>
      <c r="S215" s="134"/>
      <c r="T215" s="134"/>
      <c r="U215" s="134"/>
      <c r="V215" s="134"/>
      <c r="W215" s="134"/>
      <c r="X215" s="134"/>
      <c r="Y215" s="134"/>
      <c r="Z215" s="134"/>
      <c r="AA215" s="134"/>
      <c r="AB215" s="134"/>
      <c r="AC215" s="134"/>
      <c r="AD215" s="132"/>
      <c r="AE215" s="137"/>
      <c r="AF215" s="132"/>
      <c r="AG215" s="132"/>
      <c r="AH215" s="132"/>
      <c r="AI215" s="133"/>
      <c r="AJ215" s="74"/>
      <c r="AK215" s="75"/>
      <c r="AL215" s="76"/>
      <c r="AM215" s="76"/>
      <c r="AN215" s="77"/>
      <c r="AO215" s="76"/>
      <c r="AP215" s="77"/>
      <c r="AQ215" s="76"/>
      <c r="AR215" s="77"/>
      <c r="AS215" s="76"/>
      <c r="AT215" s="77"/>
      <c r="AU215" s="76"/>
      <c r="AV215" s="77"/>
      <c r="AW215" s="76"/>
      <c r="AX215" s="77"/>
      <c r="AY215" s="76"/>
      <c r="AZ215" s="77"/>
      <c r="BA215" s="85"/>
      <c r="BB215" s="85"/>
      <c r="BC215" s="78"/>
      <c r="BD215" s="79"/>
      <c r="BE215" s="79"/>
      <c r="BF215" s="79"/>
      <c r="BG215" s="135"/>
      <c r="BH215" s="135"/>
      <c r="BI215" s="135"/>
      <c r="BJ215" s="135"/>
      <c r="BK215" s="136"/>
      <c r="BL215" s="133"/>
      <c r="BM215" s="133"/>
      <c r="BN215" s="133"/>
    </row>
    <row r="216" spans="1:66" s="80" customFormat="1" ht="15.5" x14ac:dyDescent="0.35">
      <c r="A216" s="138"/>
      <c r="B216" s="137"/>
      <c r="C216" s="136"/>
      <c r="D216" s="140"/>
      <c r="E216" s="136"/>
      <c r="F216" s="136"/>
      <c r="G216" s="72"/>
      <c r="H216" s="73"/>
      <c r="I216" s="136"/>
      <c r="J216" s="141"/>
      <c r="K216" s="134"/>
      <c r="L216" s="134"/>
      <c r="M216" s="134"/>
      <c r="N216" s="134"/>
      <c r="O216" s="134"/>
      <c r="P216" s="134"/>
      <c r="Q216" s="134"/>
      <c r="R216" s="134"/>
      <c r="S216" s="134"/>
      <c r="T216" s="134"/>
      <c r="U216" s="134"/>
      <c r="V216" s="134"/>
      <c r="W216" s="134"/>
      <c r="X216" s="134"/>
      <c r="Y216" s="134"/>
      <c r="Z216" s="134"/>
      <c r="AA216" s="134"/>
      <c r="AB216" s="134"/>
      <c r="AC216" s="134"/>
      <c r="AD216" s="132"/>
      <c r="AE216" s="137"/>
      <c r="AF216" s="132"/>
      <c r="AG216" s="132"/>
      <c r="AH216" s="132"/>
      <c r="AI216" s="133"/>
      <c r="AJ216" s="74"/>
      <c r="AK216" s="75"/>
      <c r="AL216" s="76"/>
      <c r="AM216" s="76"/>
      <c r="AN216" s="77"/>
      <c r="AO216" s="76"/>
      <c r="AP216" s="77"/>
      <c r="AQ216" s="76"/>
      <c r="AR216" s="77"/>
      <c r="AS216" s="76"/>
      <c r="AT216" s="77"/>
      <c r="AU216" s="76"/>
      <c r="AV216" s="77"/>
      <c r="AW216" s="76"/>
      <c r="AX216" s="77"/>
      <c r="AY216" s="76"/>
      <c r="AZ216" s="77"/>
      <c r="BA216" s="85"/>
      <c r="BB216" s="85"/>
      <c r="BC216" s="78"/>
      <c r="BD216" s="79"/>
      <c r="BE216" s="79"/>
      <c r="BF216" s="79"/>
      <c r="BG216" s="135"/>
      <c r="BH216" s="135"/>
      <c r="BI216" s="135"/>
      <c r="BJ216" s="135"/>
      <c r="BK216" s="136"/>
      <c r="BL216" s="133"/>
      <c r="BM216" s="133"/>
      <c r="BN216" s="133"/>
    </row>
    <row r="217" spans="1:66" s="80" customFormat="1" ht="15.5" x14ac:dyDescent="0.35">
      <c r="A217" s="138"/>
      <c r="B217" s="137"/>
      <c r="C217" s="136"/>
      <c r="D217" s="140"/>
      <c r="E217" s="136"/>
      <c r="F217" s="136"/>
      <c r="G217" s="72"/>
      <c r="H217" s="73"/>
      <c r="I217" s="136"/>
      <c r="J217" s="141"/>
      <c r="K217" s="134"/>
      <c r="L217" s="134"/>
      <c r="M217" s="134"/>
      <c r="N217" s="134"/>
      <c r="O217" s="134"/>
      <c r="P217" s="134"/>
      <c r="Q217" s="134"/>
      <c r="R217" s="134"/>
      <c r="S217" s="134"/>
      <c r="T217" s="134"/>
      <c r="U217" s="134"/>
      <c r="V217" s="134"/>
      <c r="W217" s="134"/>
      <c r="X217" s="134"/>
      <c r="Y217" s="134"/>
      <c r="Z217" s="134"/>
      <c r="AA217" s="134"/>
      <c r="AB217" s="134"/>
      <c r="AC217" s="134"/>
      <c r="AD217" s="132"/>
      <c r="AE217" s="137"/>
      <c r="AF217" s="132"/>
      <c r="AG217" s="132"/>
      <c r="AH217" s="132"/>
      <c r="AI217" s="133"/>
      <c r="AJ217" s="74"/>
      <c r="AK217" s="75"/>
      <c r="AL217" s="76"/>
      <c r="AM217" s="76"/>
      <c r="AN217" s="77"/>
      <c r="AO217" s="76"/>
      <c r="AP217" s="77"/>
      <c r="AQ217" s="76"/>
      <c r="AR217" s="77"/>
      <c r="AS217" s="76"/>
      <c r="AT217" s="77"/>
      <c r="AU217" s="76"/>
      <c r="AV217" s="77"/>
      <c r="AW217" s="76"/>
      <c r="AX217" s="77"/>
      <c r="AY217" s="76"/>
      <c r="AZ217" s="77"/>
      <c r="BA217" s="85"/>
      <c r="BB217" s="85"/>
      <c r="BC217" s="78"/>
      <c r="BD217" s="79"/>
      <c r="BE217" s="79"/>
      <c r="BF217" s="79"/>
      <c r="BG217" s="135"/>
      <c r="BH217" s="135"/>
      <c r="BI217" s="135"/>
      <c r="BJ217" s="135"/>
      <c r="BK217" s="136"/>
      <c r="BL217" s="133"/>
      <c r="BM217" s="133"/>
      <c r="BN217" s="133"/>
    </row>
    <row r="218" spans="1:66" s="80" customFormat="1" ht="15.5" x14ac:dyDescent="0.35">
      <c r="A218" s="138"/>
      <c r="B218" s="137"/>
      <c r="C218" s="136"/>
      <c r="D218" s="140"/>
      <c r="E218" s="136"/>
      <c r="F218" s="136"/>
      <c r="G218" s="72"/>
      <c r="H218" s="73"/>
      <c r="I218" s="136"/>
      <c r="J218" s="141"/>
      <c r="K218" s="134"/>
      <c r="L218" s="134"/>
      <c r="M218" s="134"/>
      <c r="N218" s="134"/>
      <c r="O218" s="134"/>
      <c r="P218" s="134"/>
      <c r="Q218" s="134"/>
      <c r="R218" s="134"/>
      <c r="S218" s="134"/>
      <c r="T218" s="134"/>
      <c r="U218" s="134"/>
      <c r="V218" s="134"/>
      <c r="W218" s="134"/>
      <c r="X218" s="134"/>
      <c r="Y218" s="134"/>
      <c r="Z218" s="134"/>
      <c r="AA218" s="134"/>
      <c r="AB218" s="134"/>
      <c r="AC218" s="134"/>
      <c r="AD218" s="132"/>
      <c r="AE218" s="137"/>
      <c r="AF218" s="132"/>
      <c r="AG218" s="132"/>
      <c r="AH218" s="132"/>
      <c r="AI218" s="133"/>
      <c r="AJ218" s="74"/>
      <c r="AK218" s="75"/>
      <c r="AL218" s="76"/>
      <c r="AM218" s="76"/>
      <c r="AN218" s="77"/>
      <c r="AO218" s="76"/>
      <c r="AP218" s="77"/>
      <c r="AQ218" s="76"/>
      <c r="AR218" s="77"/>
      <c r="AS218" s="76"/>
      <c r="AT218" s="77"/>
      <c r="AU218" s="76"/>
      <c r="AV218" s="77"/>
      <c r="AW218" s="76"/>
      <c r="AX218" s="77"/>
      <c r="AY218" s="76"/>
      <c r="AZ218" s="77"/>
      <c r="BA218" s="85"/>
      <c r="BB218" s="85"/>
      <c r="BC218" s="78"/>
      <c r="BD218" s="79"/>
      <c r="BE218" s="79"/>
      <c r="BF218" s="79"/>
      <c r="BG218" s="135"/>
      <c r="BH218" s="135"/>
      <c r="BI218" s="135"/>
      <c r="BJ218" s="135"/>
      <c r="BK218" s="136"/>
      <c r="BL218" s="133"/>
      <c r="BM218" s="133"/>
      <c r="BN218" s="133"/>
    </row>
    <row r="219" spans="1:66" s="80" customFormat="1" ht="15.5" x14ac:dyDescent="0.35">
      <c r="A219" s="138"/>
      <c r="B219" s="137"/>
      <c r="C219" s="136"/>
      <c r="D219" s="140"/>
      <c r="E219" s="136"/>
      <c r="F219" s="136"/>
      <c r="G219" s="72"/>
      <c r="H219" s="73"/>
      <c r="I219" s="136"/>
      <c r="J219" s="141"/>
      <c r="K219" s="134"/>
      <c r="L219" s="134"/>
      <c r="M219" s="134"/>
      <c r="N219" s="134"/>
      <c r="O219" s="134"/>
      <c r="P219" s="134"/>
      <c r="Q219" s="134"/>
      <c r="R219" s="134"/>
      <c r="S219" s="134"/>
      <c r="T219" s="134"/>
      <c r="U219" s="134"/>
      <c r="V219" s="134"/>
      <c r="W219" s="134"/>
      <c r="X219" s="134"/>
      <c r="Y219" s="134"/>
      <c r="Z219" s="134"/>
      <c r="AA219" s="134"/>
      <c r="AB219" s="134"/>
      <c r="AC219" s="134"/>
      <c r="AD219" s="132"/>
      <c r="AE219" s="137"/>
      <c r="AF219" s="132"/>
      <c r="AG219" s="132"/>
      <c r="AH219" s="132"/>
      <c r="AI219" s="133"/>
      <c r="AJ219" s="74"/>
      <c r="AK219" s="75"/>
      <c r="AL219" s="76"/>
      <c r="AM219" s="76"/>
      <c r="AN219" s="77"/>
      <c r="AO219" s="76"/>
      <c r="AP219" s="77"/>
      <c r="AQ219" s="76"/>
      <c r="AR219" s="77"/>
      <c r="AS219" s="76"/>
      <c r="AT219" s="77"/>
      <c r="AU219" s="76"/>
      <c r="AV219" s="77"/>
      <c r="AW219" s="76"/>
      <c r="AX219" s="77"/>
      <c r="AY219" s="76"/>
      <c r="AZ219" s="77"/>
      <c r="BA219" s="85"/>
      <c r="BB219" s="85"/>
      <c r="BC219" s="78"/>
      <c r="BD219" s="79"/>
      <c r="BE219" s="79"/>
      <c r="BF219" s="79"/>
      <c r="BG219" s="135"/>
      <c r="BH219" s="135"/>
      <c r="BI219" s="135"/>
      <c r="BJ219" s="135"/>
      <c r="BK219" s="136"/>
      <c r="BL219" s="133"/>
      <c r="BM219" s="133"/>
      <c r="BN219" s="133"/>
    </row>
    <row r="220" spans="1:66" s="80" customFormat="1" ht="15.5" x14ac:dyDescent="0.35">
      <c r="A220" s="138"/>
      <c r="B220" s="137"/>
      <c r="C220" s="136"/>
      <c r="D220" s="140"/>
      <c r="E220" s="136"/>
      <c r="F220" s="136"/>
      <c r="G220" s="72"/>
      <c r="H220" s="73"/>
      <c r="I220" s="136"/>
      <c r="J220" s="141"/>
      <c r="K220" s="134"/>
      <c r="L220" s="134"/>
      <c r="M220" s="134"/>
      <c r="N220" s="134"/>
      <c r="O220" s="134"/>
      <c r="P220" s="134"/>
      <c r="Q220" s="134"/>
      <c r="R220" s="134"/>
      <c r="S220" s="134"/>
      <c r="T220" s="134"/>
      <c r="U220" s="134"/>
      <c r="V220" s="134"/>
      <c r="W220" s="134"/>
      <c r="X220" s="134"/>
      <c r="Y220" s="134"/>
      <c r="Z220" s="134"/>
      <c r="AA220" s="134"/>
      <c r="AB220" s="134"/>
      <c r="AC220" s="134"/>
      <c r="AD220" s="132"/>
      <c r="AE220" s="137"/>
      <c r="AF220" s="132"/>
      <c r="AG220" s="132"/>
      <c r="AH220" s="132"/>
      <c r="AI220" s="133"/>
      <c r="AJ220" s="74"/>
      <c r="AK220" s="75"/>
      <c r="AL220" s="76"/>
      <c r="AM220" s="76"/>
      <c r="AN220" s="77"/>
      <c r="AO220" s="76"/>
      <c r="AP220" s="77"/>
      <c r="AQ220" s="76"/>
      <c r="AR220" s="77"/>
      <c r="AS220" s="76"/>
      <c r="AT220" s="77"/>
      <c r="AU220" s="76"/>
      <c r="AV220" s="77"/>
      <c r="AW220" s="76"/>
      <c r="AX220" s="77"/>
      <c r="AY220" s="76"/>
      <c r="AZ220" s="77"/>
      <c r="BA220" s="85"/>
      <c r="BB220" s="85"/>
      <c r="BC220" s="78"/>
      <c r="BD220" s="79"/>
      <c r="BE220" s="79"/>
      <c r="BF220" s="79"/>
      <c r="BG220" s="135"/>
      <c r="BH220" s="135"/>
      <c r="BI220" s="135"/>
      <c r="BJ220" s="135"/>
      <c r="BK220" s="136"/>
      <c r="BL220" s="133"/>
      <c r="BM220" s="133"/>
      <c r="BN220" s="133"/>
    </row>
    <row r="221" spans="1:66" s="80" customFormat="1" ht="15.5" x14ac:dyDescent="0.35">
      <c r="A221" s="138"/>
      <c r="B221" s="137"/>
      <c r="C221" s="136"/>
      <c r="D221" s="140"/>
      <c r="E221" s="136"/>
      <c r="F221" s="136"/>
      <c r="G221" s="72"/>
      <c r="H221" s="73"/>
      <c r="I221" s="136"/>
      <c r="J221" s="141"/>
      <c r="K221" s="134"/>
      <c r="L221" s="134"/>
      <c r="M221" s="134"/>
      <c r="N221" s="134"/>
      <c r="O221" s="134"/>
      <c r="P221" s="134"/>
      <c r="Q221" s="134"/>
      <c r="R221" s="134"/>
      <c r="S221" s="134"/>
      <c r="T221" s="134"/>
      <c r="U221" s="134"/>
      <c r="V221" s="134"/>
      <c r="W221" s="134"/>
      <c r="X221" s="134"/>
      <c r="Y221" s="134"/>
      <c r="Z221" s="134"/>
      <c r="AA221" s="134"/>
      <c r="AB221" s="134"/>
      <c r="AC221" s="134"/>
      <c r="AD221" s="132"/>
      <c r="AE221" s="137"/>
      <c r="AF221" s="132"/>
      <c r="AG221" s="132"/>
      <c r="AH221" s="132"/>
      <c r="AI221" s="133"/>
      <c r="AJ221" s="74"/>
      <c r="AK221" s="75"/>
      <c r="AL221" s="76"/>
      <c r="AM221" s="76"/>
      <c r="AN221" s="77"/>
      <c r="AO221" s="76"/>
      <c r="AP221" s="77"/>
      <c r="AQ221" s="76"/>
      <c r="AR221" s="77"/>
      <c r="AS221" s="76"/>
      <c r="AT221" s="77"/>
      <c r="AU221" s="76"/>
      <c r="AV221" s="77"/>
      <c r="AW221" s="76"/>
      <c r="AX221" s="77"/>
      <c r="AY221" s="76"/>
      <c r="AZ221" s="77"/>
      <c r="BA221" s="85"/>
      <c r="BB221" s="85"/>
      <c r="BC221" s="78"/>
      <c r="BD221" s="79"/>
      <c r="BE221" s="79"/>
      <c r="BF221" s="79"/>
      <c r="BG221" s="135"/>
      <c r="BH221" s="135"/>
      <c r="BI221" s="135"/>
      <c r="BJ221" s="135"/>
      <c r="BK221" s="136"/>
      <c r="BL221" s="133"/>
      <c r="BM221" s="133"/>
      <c r="BN221" s="133"/>
    </row>
    <row r="222" spans="1:66" s="80" customFormat="1" ht="15.5" x14ac:dyDescent="0.35">
      <c r="A222" s="138"/>
      <c r="B222" s="137"/>
      <c r="C222" s="136"/>
      <c r="D222" s="140"/>
      <c r="E222" s="136"/>
      <c r="F222" s="136"/>
      <c r="G222" s="72"/>
      <c r="H222" s="73"/>
      <c r="I222" s="136"/>
      <c r="J222" s="141"/>
      <c r="K222" s="134"/>
      <c r="L222" s="134"/>
      <c r="M222" s="134"/>
      <c r="N222" s="134"/>
      <c r="O222" s="134"/>
      <c r="P222" s="134"/>
      <c r="Q222" s="134"/>
      <c r="R222" s="134"/>
      <c r="S222" s="134"/>
      <c r="T222" s="134"/>
      <c r="U222" s="134"/>
      <c r="V222" s="134"/>
      <c r="W222" s="134"/>
      <c r="X222" s="134"/>
      <c r="Y222" s="134"/>
      <c r="Z222" s="134"/>
      <c r="AA222" s="134"/>
      <c r="AB222" s="134"/>
      <c r="AC222" s="134"/>
      <c r="AD222" s="132"/>
      <c r="AE222" s="137"/>
      <c r="AF222" s="132"/>
      <c r="AG222" s="132"/>
      <c r="AH222" s="132"/>
      <c r="AI222" s="133"/>
      <c r="AJ222" s="74"/>
      <c r="AK222" s="75"/>
      <c r="AL222" s="76"/>
      <c r="AM222" s="76"/>
      <c r="AN222" s="77"/>
      <c r="AO222" s="76"/>
      <c r="AP222" s="77"/>
      <c r="AQ222" s="76"/>
      <c r="AR222" s="77"/>
      <c r="AS222" s="76"/>
      <c r="AT222" s="77"/>
      <c r="AU222" s="76"/>
      <c r="AV222" s="77"/>
      <c r="AW222" s="76"/>
      <c r="AX222" s="77"/>
      <c r="AY222" s="76"/>
      <c r="AZ222" s="77"/>
      <c r="BA222" s="85"/>
      <c r="BB222" s="85"/>
      <c r="BC222" s="78"/>
      <c r="BD222" s="79"/>
      <c r="BE222" s="79"/>
      <c r="BF222" s="79"/>
      <c r="BG222" s="135"/>
      <c r="BH222" s="135"/>
      <c r="BI222" s="135"/>
      <c r="BJ222" s="135"/>
      <c r="BK222" s="136"/>
      <c r="BL222" s="133"/>
      <c r="BM222" s="133"/>
      <c r="BN222" s="133"/>
    </row>
    <row r="223" spans="1:66" s="80" customFormat="1" ht="15.5" x14ac:dyDescent="0.35">
      <c r="A223" s="138"/>
      <c r="B223" s="137"/>
      <c r="C223" s="136"/>
      <c r="D223" s="140"/>
      <c r="E223" s="136"/>
      <c r="F223" s="136"/>
      <c r="G223" s="72"/>
      <c r="H223" s="73"/>
      <c r="I223" s="136"/>
      <c r="J223" s="141"/>
      <c r="K223" s="134"/>
      <c r="L223" s="134"/>
      <c r="M223" s="134"/>
      <c r="N223" s="134"/>
      <c r="O223" s="134"/>
      <c r="P223" s="134"/>
      <c r="Q223" s="134"/>
      <c r="R223" s="134"/>
      <c r="S223" s="134"/>
      <c r="T223" s="134"/>
      <c r="U223" s="134"/>
      <c r="V223" s="134"/>
      <c r="W223" s="134"/>
      <c r="X223" s="134"/>
      <c r="Y223" s="134"/>
      <c r="Z223" s="134"/>
      <c r="AA223" s="134"/>
      <c r="AB223" s="134"/>
      <c r="AC223" s="134"/>
      <c r="AD223" s="132"/>
      <c r="AE223" s="137"/>
      <c r="AF223" s="132"/>
      <c r="AG223" s="132"/>
      <c r="AH223" s="132"/>
      <c r="AI223" s="133"/>
      <c r="AJ223" s="74"/>
      <c r="AK223" s="75"/>
      <c r="AL223" s="76"/>
      <c r="AM223" s="76"/>
      <c r="AN223" s="77"/>
      <c r="AO223" s="76"/>
      <c r="AP223" s="77"/>
      <c r="AQ223" s="76"/>
      <c r="AR223" s="77"/>
      <c r="AS223" s="76"/>
      <c r="AT223" s="77"/>
      <c r="AU223" s="76"/>
      <c r="AV223" s="77"/>
      <c r="AW223" s="76"/>
      <c r="AX223" s="77"/>
      <c r="AY223" s="76"/>
      <c r="AZ223" s="77"/>
      <c r="BA223" s="85"/>
      <c r="BB223" s="85"/>
      <c r="BC223" s="78"/>
      <c r="BD223" s="79"/>
      <c r="BE223" s="79"/>
      <c r="BF223" s="79"/>
      <c r="BG223" s="135"/>
      <c r="BH223" s="135"/>
      <c r="BI223" s="135"/>
      <c r="BJ223" s="135"/>
      <c r="BK223" s="136"/>
      <c r="BL223" s="133"/>
      <c r="BM223" s="133"/>
      <c r="BN223" s="133"/>
    </row>
    <row r="224" spans="1:66" s="80" customFormat="1" ht="15.5" x14ac:dyDescent="0.35">
      <c r="A224" s="138"/>
      <c r="B224" s="137"/>
      <c r="C224" s="136"/>
      <c r="D224" s="140"/>
      <c r="E224" s="136"/>
      <c r="F224" s="136"/>
      <c r="G224" s="72"/>
      <c r="H224" s="73"/>
      <c r="I224" s="136"/>
      <c r="J224" s="141"/>
      <c r="K224" s="134"/>
      <c r="L224" s="134"/>
      <c r="M224" s="134"/>
      <c r="N224" s="134"/>
      <c r="O224" s="134"/>
      <c r="P224" s="134"/>
      <c r="Q224" s="134"/>
      <c r="R224" s="134"/>
      <c r="S224" s="134"/>
      <c r="T224" s="134"/>
      <c r="U224" s="134"/>
      <c r="V224" s="134"/>
      <c r="W224" s="134"/>
      <c r="X224" s="134"/>
      <c r="Y224" s="134"/>
      <c r="Z224" s="134"/>
      <c r="AA224" s="134"/>
      <c r="AB224" s="134"/>
      <c r="AC224" s="134"/>
      <c r="AD224" s="132"/>
      <c r="AE224" s="137"/>
      <c r="AF224" s="132"/>
      <c r="AG224" s="132"/>
      <c r="AH224" s="132"/>
      <c r="AI224" s="133"/>
      <c r="AJ224" s="74"/>
      <c r="AK224" s="75"/>
      <c r="AL224" s="76"/>
      <c r="AM224" s="76"/>
      <c r="AN224" s="77"/>
      <c r="AO224" s="76"/>
      <c r="AP224" s="77"/>
      <c r="AQ224" s="76"/>
      <c r="AR224" s="77"/>
      <c r="AS224" s="76"/>
      <c r="AT224" s="77"/>
      <c r="AU224" s="76"/>
      <c r="AV224" s="77"/>
      <c r="AW224" s="76"/>
      <c r="AX224" s="77"/>
      <c r="AY224" s="76"/>
      <c r="AZ224" s="77"/>
      <c r="BA224" s="85"/>
      <c r="BB224" s="85"/>
      <c r="BC224" s="78"/>
      <c r="BD224" s="79"/>
      <c r="BE224" s="79"/>
      <c r="BF224" s="79"/>
      <c r="BG224" s="135"/>
      <c r="BH224" s="135"/>
      <c r="BI224" s="135"/>
      <c r="BJ224" s="135"/>
      <c r="BK224" s="136"/>
      <c r="BL224" s="133"/>
      <c r="BM224" s="133"/>
      <c r="BN224" s="133"/>
    </row>
    <row r="225" spans="1:66" s="80" customFormat="1" ht="15.5" x14ac:dyDescent="0.35">
      <c r="A225" s="138"/>
      <c r="B225" s="137"/>
      <c r="C225" s="136"/>
      <c r="D225" s="140"/>
      <c r="E225" s="136"/>
      <c r="F225" s="136"/>
      <c r="G225" s="72"/>
      <c r="H225" s="73"/>
      <c r="I225" s="136"/>
      <c r="J225" s="141"/>
      <c r="K225" s="134"/>
      <c r="L225" s="134"/>
      <c r="M225" s="134"/>
      <c r="N225" s="134"/>
      <c r="O225" s="134"/>
      <c r="P225" s="134"/>
      <c r="Q225" s="134"/>
      <c r="R225" s="134"/>
      <c r="S225" s="134"/>
      <c r="T225" s="134"/>
      <c r="U225" s="134"/>
      <c r="V225" s="134"/>
      <c r="W225" s="134"/>
      <c r="X225" s="134"/>
      <c r="Y225" s="134"/>
      <c r="Z225" s="134"/>
      <c r="AA225" s="134"/>
      <c r="AB225" s="134"/>
      <c r="AC225" s="134"/>
      <c r="AD225" s="132"/>
      <c r="AE225" s="137"/>
      <c r="AF225" s="132"/>
      <c r="AG225" s="132"/>
      <c r="AH225" s="132"/>
      <c r="AI225" s="133"/>
      <c r="AJ225" s="74"/>
      <c r="AK225" s="75"/>
      <c r="AL225" s="76"/>
      <c r="AM225" s="76"/>
      <c r="AN225" s="77"/>
      <c r="AO225" s="76"/>
      <c r="AP225" s="77"/>
      <c r="AQ225" s="76"/>
      <c r="AR225" s="77"/>
      <c r="AS225" s="76"/>
      <c r="AT225" s="77"/>
      <c r="AU225" s="76"/>
      <c r="AV225" s="77"/>
      <c r="AW225" s="76"/>
      <c r="AX225" s="77"/>
      <c r="AY225" s="76"/>
      <c r="AZ225" s="77"/>
      <c r="BA225" s="85"/>
      <c r="BB225" s="85"/>
      <c r="BC225" s="78"/>
      <c r="BD225" s="79"/>
      <c r="BE225" s="79"/>
      <c r="BF225" s="79"/>
      <c r="BG225" s="135"/>
      <c r="BH225" s="135"/>
      <c r="BI225" s="135"/>
      <c r="BJ225" s="135"/>
      <c r="BK225" s="136"/>
      <c r="BL225" s="133"/>
      <c r="BM225" s="133"/>
      <c r="BN225" s="133"/>
    </row>
    <row r="226" spans="1:66" s="80" customFormat="1" ht="15.5" x14ac:dyDescent="0.35">
      <c r="A226" s="138"/>
      <c r="B226" s="137"/>
      <c r="C226" s="136"/>
      <c r="D226" s="140"/>
      <c r="E226" s="136"/>
      <c r="F226" s="136"/>
      <c r="G226" s="72"/>
      <c r="H226" s="73"/>
      <c r="I226" s="136"/>
      <c r="J226" s="141"/>
      <c r="K226" s="134"/>
      <c r="L226" s="134"/>
      <c r="M226" s="134"/>
      <c r="N226" s="134"/>
      <c r="O226" s="134"/>
      <c r="P226" s="134"/>
      <c r="Q226" s="134"/>
      <c r="R226" s="134"/>
      <c r="S226" s="134"/>
      <c r="T226" s="134"/>
      <c r="U226" s="134"/>
      <c r="V226" s="134"/>
      <c r="W226" s="134"/>
      <c r="X226" s="134"/>
      <c r="Y226" s="134"/>
      <c r="Z226" s="134"/>
      <c r="AA226" s="134"/>
      <c r="AB226" s="134"/>
      <c r="AC226" s="134"/>
      <c r="AD226" s="132"/>
      <c r="AE226" s="137"/>
      <c r="AF226" s="132"/>
      <c r="AG226" s="132"/>
      <c r="AH226" s="132"/>
      <c r="AI226" s="133"/>
      <c r="AJ226" s="74"/>
      <c r="AK226" s="75"/>
      <c r="AL226" s="76"/>
      <c r="AM226" s="76"/>
      <c r="AN226" s="77"/>
      <c r="AO226" s="76"/>
      <c r="AP226" s="77"/>
      <c r="AQ226" s="76"/>
      <c r="AR226" s="77"/>
      <c r="AS226" s="76"/>
      <c r="AT226" s="77"/>
      <c r="AU226" s="76"/>
      <c r="AV226" s="77"/>
      <c r="AW226" s="76"/>
      <c r="AX226" s="77"/>
      <c r="AY226" s="76"/>
      <c r="AZ226" s="77"/>
      <c r="BA226" s="85"/>
      <c r="BB226" s="85"/>
      <c r="BC226" s="78"/>
      <c r="BD226" s="79"/>
      <c r="BE226" s="79"/>
      <c r="BF226" s="79"/>
      <c r="BG226" s="135"/>
      <c r="BH226" s="135"/>
      <c r="BI226" s="135"/>
      <c r="BJ226" s="135"/>
      <c r="BK226" s="136"/>
      <c r="BL226" s="133"/>
      <c r="BM226" s="133"/>
      <c r="BN226" s="133"/>
    </row>
    <row r="227" spans="1:66" s="80" customFormat="1" ht="15.5" x14ac:dyDescent="0.35">
      <c r="A227" s="138"/>
      <c r="B227" s="137"/>
      <c r="C227" s="136"/>
      <c r="D227" s="140"/>
      <c r="E227" s="136"/>
      <c r="F227" s="136"/>
      <c r="G227" s="72"/>
      <c r="H227" s="73"/>
      <c r="I227" s="136"/>
      <c r="J227" s="141"/>
      <c r="K227" s="134"/>
      <c r="L227" s="134"/>
      <c r="M227" s="134"/>
      <c r="N227" s="134"/>
      <c r="O227" s="134"/>
      <c r="P227" s="134"/>
      <c r="Q227" s="134"/>
      <c r="R227" s="134"/>
      <c r="S227" s="134"/>
      <c r="T227" s="134"/>
      <c r="U227" s="134"/>
      <c r="V227" s="134"/>
      <c r="W227" s="134"/>
      <c r="X227" s="134"/>
      <c r="Y227" s="134"/>
      <c r="Z227" s="134"/>
      <c r="AA227" s="134"/>
      <c r="AB227" s="134"/>
      <c r="AC227" s="134"/>
      <c r="AD227" s="132"/>
      <c r="AE227" s="137"/>
      <c r="AF227" s="132"/>
      <c r="AG227" s="132"/>
      <c r="AH227" s="132"/>
      <c r="AI227" s="133"/>
      <c r="AJ227" s="74"/>
      <c r="AK227" s="75"/>
      <c r="AL227" s="76"/>
      <c r="AM227" s="76"/>
      <c r="AN227" s="77"/>
      <c r="AO227" s="76"/>
      <c r="AP227" s="77"/>
      <c r="AQ227" s="76"/>
      <c r="AR227" s="77"/>
      <c r="AS227" s="76"/>
      <c r="AT227" s="77"/>
      <c r="AU227" s="76"/>
      <c r="AV227" s="77"/>
      <c r="AW227" s="76"/>
      <c r="AX227" s="77"/>
      <c r="AY227" s="76"/>
      <c r="AZ227" s="77"/>
      <c r="BA227" s="85"/>
      <c r="BB227" s="85"/>
      <c r="BC227" s="78"/>
      <c r="BD227" s="79"/>
      <c r="BE227" s="79"/>
      <c r="BF227" s="79"/>
      <c r="BG227" s="135"/>
      <c r="BH227" s="135"/>
      <c r="BI227" s="135"/>
      <c r="BJ227" s="135"/>
      <c r="BK227" s="136"/>
      <c r="BL227" s="133"/>
      <c r="BM227" s="133"/>
      <c r="BN227" s="133"/>
    </row>
    <row r="228" spans="1:66" s="80" customFormat="1" ht="15.5" x14ac:dyDescent="0.35">
      <c r="A228" s="138"/>
      <c r="B228" s="137"/>
      <c r="C228" s="136"/>
      <c r="D228" s="140"/>
      <c r="E228" s="136"/>
      <c r="F228" s="136"/>
      <c r="G228" s="72"/>
      <c r="H228" s="73"/>
      <c r="I228" s="136"/>
      <c r="J228" s="141"/>
      <c r="K228" s="134"/>
      <c r="L228" s="134"/>
      <c r="M228" s="134"/>
      <c r="N228" s="134"/>
      <c r="O228" s="134"/>
      <c r="P228" s="134"/>
      <c r="Q228" s="134"/>
      <c r="R228" s="134"/>
      <c r="S228" s="134"/>
      <c r="T228" s="134"/>
      <c r="U228" s="134"/>
      <c r="V228" s="134"/>
      <c r="W228" s="134"/>
      <c r="X228" s="134"/>
      <c r="Y228" s="134"/>
      <c r="Z228" s="134"/>
      <c r="AA228" s="134"/>
      <c r="AB228" s="134"/>
      <c r="AC228" s="134"/>
      <c r="AD228" s="132"/>
      <c r="AE228" s="137"/>
      <c r="AF228" s="132"/>
      <c r="AG228" s="132"/>
      <c r="AH228" s="132"/>
      <c r="AI228" s="133"/>
      <c r="AJ228" s="74"/>
      <c r="AK228" s="75"/>
      <c r="AL228" s="76"/>
      <c r="AM228" s="76"/>
      <c r="AN228" s="77"/>
      <c r="AO228" s="76"/>
      <c r="AP228" s="77"/>
      <c r="AQ228" s="76"/>
      <c r="AR228" s="77"/>
      <c r="AS228" s="76"/>
      <c r="AT228" s="77"/>
      <c r="AU228" s="76"/>
      <c r="AV228" s="77"/>
      <c r="AW228" s="76"/>
      <c r="AX228" s="77"/>
      <c r="AY228" s="76"/>
      <c r="AZ228" s="77"/>
      <c r="BA228" s="85"/>
      <c r="BB228" s="85"/>
      <c r="BC228" s="78"/>
      <c r="BD228" s="79"/>
      <c r="BE228" s="79"/>
      <c r="BF228" s="79"/>
      <c r="BG228" s="135"/>
      <c r="BH228" s="135"/>
      <c r="BI228" s="135"/>
      <c r="BJ228" s="135"/>
      <c r="BK228" s="136"/>
      <c r="BL228" s="133"/>
      <c r="BM228" s="133"/>
      <c r="BN228" s="133"/>
    </row>
    <row r="229" spans="1:66" s="80" customFormat="1" ht="15.5" x14ac:dyDescent="0.35">
      <c r="A229" s="138"/>
      <c r="B229" s="137"/>
      <c r="C229" s="136"/>
      <c r="D229" s="140"/>
      <c r="E229" s="136"/>
      <c r="F229" s="136"/>
      <c r="G229" s="72"/>
      <c r="H229" s="73"/>
      <c r="I229" s="136"/>
      <c r="J229" s="141"/>
      <c r="K229" s="134"/>
      <c r="L229" s="134"/>
      <c r="M229" s="134"/>
      <c r="N229" s="134"/>
      <c r="O229" s="134"/>
      <c r="P229" s="134"/>
      <c r="Q229" s="134"/>
      <c r="R229" s="134"/>
      <c r="S229" s="134"/>
      <c r="T229" s="134"/>
      <c r="U229" s="134"/>
      <c r="V229" s="134"/>
      <c r="W229" s="134"/>
      <c r="X229" s="134"/>
      <c r="Y229" s="134"/>
      <c r="Z229" s="134"/>
      <c r="AA229" s="134"/>
      <c r="AB229" s="134"/>
      <c r="AC229" s="134"/>
      <c r="AD229" s="132"/>
      <c r="AE229" s="137"/>
      <c r="AF229" s="132"/>
      <c r="AG229" s="132"/>
      <c r="AH229" s="132"/>
      <c r="AI229" s="133"/>
      <c r="AJ229" s="74"/>
      <c r="AK229" s="75"/>
      <c r="AL229" s="76"/>
      <c r="AM229" s="76"/>
      <c r="AN229" s="77"/>
      <c r="AO229" s="76"/>
      <c r="AP229" s="77"/>
      <c r="AQ229" s="76"/>
      <c r="AR229" s="77"/>
      <c r="AS229" s="76"/>
      <c r="AT229" s="77"/>
      <c r="AU229" s="76"/>
      <c r="AV229" s="77"/>
      <c r="AW229" s="76"/>
      <c r="AX229" s="77"/>
      <c r="AY229" s="76"/>
      <c r="AZ229" s="77"/>
      <c r="BA229" s="85"/>
      <c r="BB229" s="85"/>
      <c r="BC229" s="78"/>
      <c r="BD229" s="79"/>
      <c r="BE229" s="79"/>
      <c r="BF229" s="79"/>
      <c r="BG229" s="135"/>
      <c r="BH229" s="135"/>
      <c r="BI229" s="135"/>
      <c r="BJ229" s="135"/>
      <c r="BK229" s="136"/>
      <c r="BL229" s="133"/>
      <c r="BM229" s="133"/>
      <c r="BN229" s="133"/>
    </row>
    <row r="230" spans="1:66" s="80" customFormat="1" ht="15.5" x14ac:dyDescent="0.35">
      <c r="A230" s="138"/>
      <c r="B230" s="137"/>
      <c r="C230" s="136"/>
      <c r="D230" s="140"/>
      <c r="E230" s="136"/>
      <c r="F230" s="136"/>
      <c r="G230" s="72"/>
      <c r="H230" s="73"/>
      <c r="I230" s="136"/>
      <c r="J230" s="141"/>
      <c r="K230" s="134"/>
      <c r="L230" s="134"/>
      <c r="M230" s="134"/>
      <c r="N230" s="134"/>
      <c r="O230" s="134"/>
      <c r="P230" s="134"/>
      <c r="Q230" s="134"/>
      <c r="R230" s="134"/>
      <c r="S230" s="134"/>
      <c r="T230" s="134"/>
      <c r="U230" s="134"/>
      <c r="V230" s="134"/>
      <c r="W230" s="134"/>
      <c r="X230" s="134"/>
      <c r="Y230" s="134"/>
      <c r="Z230" s="134"/>
      <c r="AA230" s="134"/>
      <c r="AB230" s="134"/>
      <c r="AC230" s="134"/>
      <c r="AD230" s="132"/>
      <c r="AE230" s="137"/>
      <c r="AF230" s="132"/>
      <c r="AG230" s="132"/>
      <c r="AH230" s="132"/>
      <c r="AI230" s="133"/>
      <c r="AJ230" s="74"/>
      <c r="AK230" s="75"/>
      <c r="AL230" s="76"/>
      <c r="AM230" s="76"/>
      <c r="AN230" s="77"/>
      <c r="AO230" s="76"/>
      <c r="AP230" s="77"/>
      <c r="AQ230" s="76"/>
      <c r="AR230" s="77"/>
      <c r="AS230" s="76"/>
      <c r="AT230" s="77"/>
      <c r="AU230" s="76"/>
      <c r="AV230" s="77"/>
      <c r="AW230" s="76"/>
      <c r="AX230" s="77"/>
      <c r="AY230" s="76"/>
      <c r="AZ230" s="77"/>
      <c r="BA230" s="85"/>
      <c r="BB230" s="85"/>
      <c r="BC230" s="78"/>
      <c r="BD230" s="79"/>
      <c r="BE230" s="79"/>
      <c r="BF230" s="79"/>
      <c r="BG230" s="135"/>
      <c r="BH230" s="135"/>
      <c r="BI230" s="135"/>
      <c r="BJ230" s="135"/>
      <c r="BK230" s="136"/>
      <c r="BL230" s="133"/>
      <c r="BM230" s="133"/>
      <c r="BN230" s="133"/>
    </row>
    <row r="231" spans="1:66" s="80" customFormat="1" ht="15.5" x14ac:dyDescent="0.35">
      <c r="A231" s="138"/>
      <c r="B231" s="137"/>
      <c r="C231" s="136"/>
      <c r="D231" s="140"/>
      <c r="E231" s="136"/>
      <c r="F231" s="136"/>
      <c r="G231" s="72"/>
      <c r="H231" s="73"/>
      <c r="I231" s="136"/>
      <c r="J231" s="141"/>
      <c r="K231" s="134"/>
      <c r="L231" s="134"/>
      <c r="M231" s="134"/>
      <c r="N231" s="134"/>
      <c r="O231" s="134"/>
      <c r="P231" s="134"/>
      <c r="Q231" s="134"/>
      <c r="R231" s="134"/>
      <c r="S231" s="134"/>
      <c r="T231" s="134"/>
      <c r="U231" s="134"/>
      <c r="V231" s="134"/>
      <c r="W231" s="134"/>
      <c r="X231" s="134"/>
      <c r="Y231" s="134"/>
      <c r="Z231" s="134"/>
      <c r="AA231" s="134"/>
      <c r="AB231" s="134"/>
      <c r="AC231" s="134"/>
      <c r="AD231" s="132"/>
      <c r="AE231" s="137"/>
      <c r="AF231" s="132"/>
      <c r="AG231" s="132"/>
      <c r="AH231" s="132"/>
      <c r="AI231" s="133"/>
      <c r="AJ231" s="74"/>
      <c r="AK231" s="75"/>
      <c r="AL231" s="76"/>
      <c r="AM231" s="76"/>
      <c r="AN231" s="77"/>
      <c r="AO231" s="76"/>
      <c r="AP231" s="77"/>
      <c r="AQ231" s="76"/>
      <c r="AR231" s="77"/>
      <c r="AS231" s="76"/>
      <c r="AT231" s="77"/>
      <c r="AU231" s="76"/>
      <c r="AV231" s="77"/>
      <c r="AW231" s="76"/>
      <c r="AX231" s="77"/>
      <c r="AY231" s="76"/>
      <c r="AZ231" s="77"/>
      <c r="BA231" s="85"/>
      <c r="BB231" s="85"/>
      <c r="BC231" s="78"/>
      <c r="BD231" s="79"/>
      <c r="BE231" s="79"/>
      <c r="BF231" s="79"/>
      <c r="BG231" s="135"/>
      <c r="BH231" s="135"/>
      <c r="BI231" s="135"/>
      <c r="BJ231" s="135"/>
      <c r="BK231" s="136"/>
      <c r="BL231" s="133"/>
      <c r="BM231" s="133"/>
      <c r="BN231" s="133"/>
    </row>
    <row r="232" spans="1:66" s="80" customFormat="1" ht="15.5" x14ac:dyDescent="0.35">
      <c r="A232" s="138"/>
      <c r="B232" s="137"/>
      <c r="C232" s="136"/>
      <c r="D232" s="140"/>
      <c r="E232" s="136"/>
      <c r="F232" s="136"/>
      <c r="G232" s="72"/>
      <c r="H232" s="73"/>
      <c r="I232" s="136"/>
      <c r="J232" s="141"/>
      <c r="K232" s="134"/>
      <c r="L232" s="134"/>
      <c r="M232" s="134"/>
      <c r="N232" s="134"/>
      <c r="O232" s="134"/>
      <c r="P232" s="134"/>
      <c r="Q232" s="134"/>
      <c r="R232" s="134"/>
      <c r="S232" s="134"/>
      <c r="T232" s="134"/>
      <c r="U232" s="134"/>
      <c r="V232" s="134"/>
      <c r="W232" s="134"/>
      <c r="X232" s="134"/>
      <c r="Y232" s="134"/>
      <c r="Z232" s="134"/>
      <c r="AA232" s="134"/>
      <c r="AB232" s="134"/>
      <c r="AC232" s="134"/>
      <c r="AD232" s="132"/>
      <c r="AE232" s="137"/>
      <c r="AF232" s="132"/>
      <c r="AG232" s="132"/>
      <c r="AH232" s="132"/>
      <c r="AI232" s="133"/>
      <c r="AJ232" s="74"/>
      <c r="AK232" s="75"/>
      <c r="AL232" s="76"/>
      <c r="AM232" s="76"/>
      <c r="AN232" s="77"/>
      <c r="AO232" s="76"/>
      <c r="AP232" s="77"/>
      <c r="AQ232" s="76"/>
      <c r="AR232" s="77"/>
      <c r="AS232" s="76"/>
      <c r="AT232" s="77"/>
      <c r="AU232" s="76"/>
      <c r="AV232" s="77"/>
      <c r="AW232" s="76"/>
      <c r="AX232" s="77"/>
      <c r="AY232" s="76"/>
      <c r="AZ232" s="77"/>
      <c r="BA232" s="85"/>
      <c r="BB232" s="85"/>
      <c r="BC232" s="78"/>
      <c r="BD232" s="79"/>
      <c r="BE232" s="79"/>
      <c r="BF232" s="79"/>
      <c r="BG232" s="135"/>
      <c r="BH232" s="135"/>
      <c r="BI232" s="135"/>
      <c r="BJ232" s="135"/>
      <c r="BK232" s="136"/>
      <c r="BL232" s="133"/>
      <c r="BM232" s="133"/>
      <c r="BN232" s="133"/>
    </row>
    <row r="233" spans="1:66" s="80" customFormat="1" ht="15.5" x14ac:dyDescent="0.35">
      <c r="A233" s="138"/>
      <c r="B233" s="137"/>
      <c r="C233" s="136"/>
      <c r="D233" s="140"/>
      <c r="E233" s="136"/>
      <c r="F233" s="136"/>
      <c r="G233" s="72"/>
      <c r="H233" s="73"/>
      <c r="I233" s="136"/>
      <c r="J233" s="141"/>
      <c r="K233" s="134"/>
      <c r="L233" s="134"/>
      <c r="M233" s="134"/>
      <c r="N233" s="134"/>
      <c r="O233" s="134"/>
      <c r="P233" s="134"/>
      <c r="Q233" s="134"/>
      <c r="R233" s="134"/>
      <c r="S233" s="134"/>
      <c r="T233" s="134"/>
      <c r="U233" s="134"/>
      <c r="V233" s="134"/>
      <c r="W233" s="134"/>
      <c r="X233" s="134"/>
      <c r="Y233" s="134"/>
      <c r="Z233" s="134"/>
      <c r="AA233" s="134"/>
      <c r="AB233" s="134"/>
      <c r="AC233" s="134"/>
      <c r="AD233" s="132"/>
      <c r="AE233" s="137"/>
      <c r="AF233" s="132"/>
      <c r="AG233" s="132"/>
      <c r="AH233" s="132"/>
      <c r="AI233" s="133"/>
      <c r="AJ233" s="74"/>
      <c r="AK233" s="75"/>
      <c r="AL233" s="76"/>
      <c r="AM233" s="76"/>
      <c r="AN233" s="77"/>
      <c r="AO233" s="76"/>
      <c r="AP233" s="77"/>
      <c r="AQ233" s="76"/>
      <c r="AR233" s="77"/>
      <c r="AS233" s="76"/>
      <c r="AT233" s="77"/>
      <c r="AU233" s="76"/>
      <c r="AV233" s="77"/>
      <c r="AW233" s="76"/>
      <c r="AX233" s="77"/>
      <c r="AY233" s="76"/>
      <c r="AZ233" s="77"/>
      <c r="BA233" s="85"/>
      <c r="BB233" s="85"/>
      <c r="BC233" s="78"/>
      <c r="BD233" s="79"/>
      <c r="BE233" s="79"/>
      <c r="BF233" s="79"/>
      <c r="BG233" s="135"/>
      <c r="BH233" s="135"/>
      <c r="BI233" s="135"/>
      <c r="BJ233" s="135"/>
      <c r="BK233" s="136"/>
      <c r="BL233" s="133"/>
      <c r="BM233" s="133"/>
      <c r="BN233" s="133"/>
    </row>
    <row r="234" spans="1:66" s="80" customFormat="1" ht="15.5" x14ac:dyDescent="0.35">
      <c r="A234" s="138"/>
      <c r="B234" s="137"/>
      <c r="C234" s="136"/>
      <c r="D234" s="140"/>
      <c r="E234" s="136"/>
      <c r="F234" s="136"/>
      <c r="G234" s="72"/>
      <c r="H234" s="73"/>
      <c r="I234" s="136"/>
      <c r="J234" s="141"/>
      <c r="K234" s="134"/>
      <c r="L234" s="134"/>
      <c r="M234" s="134"/>
      <c r="N234" s="134"/>
      <c r="O234" s="134"/>
      <c r="P234" s="134"/>
      <c r="Q234" s="134"/>
      <c r="R234" s="134"/>
      <c r="S234" s="134"/>
      <c r="T234" s="134"/>
      <c r="U234" s="134"/>
      <c r="V234" s="134"/>
      <c r="W234" s="134"/>
      <c r="X234" s="134"/>
      <c r="Y234" s="134"/>
      <c r="Z234" s="134"/>
      <c r="AA234" s="134"/>
      <c r="AB234" s="134"/>
      <c r="AC234" s="134"/>
      <c r="AD234" s="132"/>
      <c r="AE234" s="137"/>
      <c r="AF234" s="132"/>
      <c r="AG234" s="132"/>
      <c r="AH234" s="132"/>
      <c r="AI234" s="133"/>
      <c r="AJ234" s="74"/>
      <c r="AK234" s="75"/>
      <c r="AL234" s="76"/>
      <c r="AM234" s="76"/>
      <c r="AN234" s="77"/>
      <c r="AO234" s="76"/>
      <c r="AP234" s="77"/>
      <c r="AQ234" s="76"/>
      <c r="AR234" s="77"/>
      <c r="AS234" s="76"/>
      <c r="AT234" s="77"/>
      <c r="AU234" s="76"/>
      <c r="AV234" s="77"/>
      <c r="AW234" s="76"/>
      <c r="AX234" s="77"/>
      <c r="AY234" s="76"/>
      <c r="AZ234" s="77"/>
      <c r="BA234" s="85"/>
      <c r="BB234" s="85"/>
      <c r="BC234" s="78"/>
      <c r="BD234" s="79"/>
      <c r="BE234" s="79"/>
      <c r="BF234" s="79"/>
      <c r="BG234" s="135"/>
      <c r="BH234" s="135"/>
      <c r="BI234" s="135"/>
      <c r="BJ234" s="135"/>
      <c r="BK234" s="136"/>
      <c r="BL234" s="133"/>
      <c r="BM234" s="133"/>
      <c r="BN234" s="133"/>
    </row>
    <row r="235" spans="1:66" s="80" customFormat="1" ht="15.5" x14ac:dyDescent="0.35">
      <c r="A235" s="138"/>
      <c r="B235" s="137"/>
      <c r="C235" s="136"/>
      <c r="D235" s="140"/>
      <c r="E235" s="136"/>
      <c r="F235" s="136"/>
      <c r="G235" s="72"/>
      <c r="H235" s="73"/>
      <c r="I235" s="136"/>
      <c r="J235" s="141"/>
      <c r="K235" s="134"/>
      <c r="L235" s="134"/>
      <c r="M235" s="134"/>
      <c r="N235" s="134"/>
      <c r="O235" s="134"/>
      <c r="P235" s="134"/>
      <c r="Q235" s="134"/>
      <c r="R235" s="134"/>
      <c r="S235" s="134"/>
      <c r="T235" s="134"/>
      <c r="U235" s="134"/>
      <c r="V235" s="134"/>
      <c r="W235" s="134"/>
      <c r="X235" s="134"/>
      <c r="Y235" s="134"/>
      <c r="Z235" s="134"/>
      <c r="AA235" s="134"/>
      <c r="AB235" s="134"/>
      <c r="AC235" s="134"/>
      <c r="AD235" s="132"/>
      <c r="AE235" s="137"/>
      <c r="AF235" s="132"/>
      <c r="AG235" s="132"/>
      <c r="AH235" s="132"/>
      <c r="AI235" s="133"/>
      <c r="AJ235" s="74"/>
      <c r="AK235" s="75"/>
      <c r="AL235" s="76"/>
      <c r="AM235" s="76"/>
      <c r="AN235" s="77"/>
      <c r="AO235" s="76"/>
      <c r="AP235" s="77"/>
      <c r="AQ235" s="76"/>
      <c r="AR235" s="77"/>
      <c r="AS235" s="76"/>
      <c r="AT235" s="77"/>
      <c r="AU235" s="76"/>
      <c r="AV235" s="77"/>
      <c r="AW235" s="76"/>
      <c r="AX235" s="77"/>
      <c r="AY235" s="76"/>
      <c r="AZ235" s="77"/>
      <c r="BA235" s="85"/>
      <c r="BB235" s="85"/>
      <c r="BC235" s="78"/>
      <c r="BD235" s="79"/>
      <c r="BE235" s="79"/>
      <c r="BF235" s="79"/>
      <c r="BG235" s="135"/>
      <c r="BH235" s="135"/>
      <c r="BI235" s="135"/>
      <c r="BJ235" s="135"/>
      <c r="BK235" s="136"/>
      <c r="BL235" s="133"/>
      <c r="BM235" s="133"/>
      <c r="BN235" s="133"/>
    </row>
    <row r="236" spans="1:66" s="80" customFormat="1" ht="15.5" x14ac:dyDescent="0.35">
      <c r="A236" s="138"/>
      <c r="B236" s="137"/>
      <c r="C236" s="136"/>
      <c r="D236" s="140"/>
      <c r="E236" s="136"/>
      <c r="F236" s="136"/>
      <c r="G236" s="72"/>
      <c r="H236" s="73"/>
      <c r="I236" s="136"/>
      <c r="J236" s="141"/>
      <c r="K236" s="134"/>
      <c r="L236" s="134"/>
      <c r="M236" s="134"/>
      <c r="N236" s="134"/>
      <c r="O236" s="134"/>
      <c r="P236" s="134"/>
      <c r="Q236" s="134"/>
      <c r="R236" s="134"/>
      <c r="S236" s="134"/>
      <c r="T236" s="134"/>
      <c r="U236" s="134"/>
      <c r="V236" s="134"/>
      <c r="W236" s="134"/>
      <c r="X236" s="134"/>
      <c r="Y236" s="134"/>
      <c r="Z236" s="134"/>
      <c r="AA236" s="134"/>
      <c r="AB236" s="134"/>
      <c r="AC236" s="134"/>
      <c r="AD236" s="132"/>
      <c r="AE236" s="137"/>
      <c r="AF236" s="132"/>
      <c r="AG236" s="132"/>
      <c r="AH236" s="132"/>
      <c r="AI236" s="133"/>
      <c r="AJ236" s="74"/>
      <c r="AK236" s="75"/>
      <c r="AL236" s="76"/>
      <c r="AM236" s="76"/>
      <c r="AN236" s="77"/>
      <c r="AO236" s="76"/>
      <c r="AP236" s="77"/>
      <c r="AQ236" s="76"/>
      <c r="AR236" s="77"/>
      <c r="AS236" s="76"/>
      <c r="AT236" s="77"/>
      <c r="AU236" s="76"/>
      <c r="AV236" s="77"/>
      <c r="AW236" s="76"/>
      <c r="AX236" s="77"/>
      <c r="AY236" s="76"/>
      <c r="AZ236" s="77"/>
      <c r="BA236" s="85"/>
      <c r="BB236" s="85"/>
      <c r="BC236" s="78"/>
      <c r="BD236" s="79"/>
      <c r="BE236" s="79"/>
      <c r="BF236" s="79"/>
      <c r="BG236" s="135"/>
      <c r="BH236" s="135"/>
      <c r="BI236" s="135"/>
      <c r="BJ236" s="135"/>
      <c r="BK236" s="136"/>
      <c r="BL236" s="133"/>
      <c r="BM236" s="133"/>
      <c r="BN236" s="133"/>
    </row>
    <row r="237" spans="1:66" s="80" customFormat="1" ht="15.5" x14ac:dyDescent="0.35">
      <c r="A237" s="138"/>
      <c r="B237" s="137"/>
      <c r="C237" s="136"/>
      <c r="D237" s="140"/>
      <c r="E237" s="136"/>
      <c r="F237" s="136"/>
      <c r="G237" s="72"/>
      <c r="H237" s="73"/>
      <c r="I237" s="136"/>
      <c r="J237" s="141"/>
      <c r="K237" s="134"/>
      <c r="L237" s="134"/>
      <c r="M237" s="134"/>
      <c r="N237" s="134"/>
      <c r="O237" s="134"/>
      <c r="P237" s="134"/>
      <c r="Q237" s="134"/>
      <c r="R237" s="134"/>
      <c r="S237" s="134"/>
      <c r="T237" s="134"/>
      <c r="U237" s="134"/>
      <c r="V237" s="134"/>
      <c r="W237" s="134"/>
      <c r="X237" s="134"/>
      <c r="Y237" s="134"/>
      <c r="Z237" s="134"/>
      <c r="AA237" s="134"/>
      <c r="AB237" s="134"/>
      <c r="AC237" s="134"/>
      <c r="AD237" s="132"/>
      <c r="AE237" s="137"/>
      <c r="AF237" s="132"/>
      <c r="AG237" s="132"/>
      <c r="AH237" s="132"/>
      <c r="AI237" s="133"/>
      <c r="AJ237" s="74"/>
      <c r="AK237" s="75"/>
      <c r="AL237" s="76"/>
      <c r="AM237" s="76"/>
      <c r="AN237" s="77"/>
      <c r="AO237" s="76"/>
      <c r="AP237" s="77"/>
      <c r="AQ237" s="76"/>
      <c r="AR237" s="77"/>
      <c r="AS237" s="76"/>
      <c r="AT237" s="77"/>
      <c r="AU237" s="76"/>
      <c r="AV237" s="77"/>
      <c r="AW237" s="76"/>
      <c r="AX237" s="77"/>
      <c r="AY237" s="76"/>
      <c r="AZ237" s="77"/>
      <c r="BA237" s="85"/>
      <c r="BB237" s="85"/>
      <c r="BC237" s="78"/>
      <c r="BD237" s="79"/>
      <c r="BE237" s="79"/>
      <c r="BF237" s="79"/>
      <c r="BG237" s="135"/>
      <c r="BH237" s="135"/>
      <c r="BI237" s="135"/>
      <c r="BJ237" s="135"/>
      <c r="BK237" s="136"/>
      <c r="BL237" s="133"/>
      <c r="BM237" s="133"/>
      <c r="BN237" s="133"/>
    </row>
    <row r="238" spans="1:66" s="80" customFormat="1" ht="15.5" x14ac:dyDescent="0.35">
      <c r="A238" s="138"/>
      <c r="B238" s="137"/>
      <c r="C238" s="136"/>
      <c r="D238" s="140"/>
      <c r="E238" s="136"/>
      <c r="F238" s="136"/>
      <c r="G238" s="72"/>
      <c r="H238" s="73"/>
      <c r="I238" s="136"/>
      <c r="J238" s="141"/>
      <c r="K238" s="134"/>
      <c r="L238" s="134"/>
      <c r="M238" s="134"/>
      <c r="N238" s="134"/>
      <c r="O238" s="134"/>
      <c r="P238" s="134"/>
      <c r="Q238" s="134"/>
      <c r="R238" s="134"/>
      <c r="S238" s="134"/>
      <c r="T238" s="134"/>
      <c r="U238" s="134"/>
      <c r="V238" s="134"/>
      <c r="W238" s="134"/>
      <c r="X238" s="134"/>
      <c r="Y238" s="134"/>
      <c r="Z238" s="134"/>
      <c r="AA238" s="134"/>
      <c r="AB238" s="134"/>
      <c r="AC238" s="134"/>
      <c r="AD238" s="132"/>
      <c r="AE238" s="137"/>
      <c r="AF238" s="132"/>
      <c r="AG238" s="132"/>
      <c r="AH238" s="132"/>
      <c r="AI238" s="133"/>
      <c r="AJ238" s="74"/>
      <c r="AK238" s="75"/>
      <c r="AL238" s="76"/>
      <c r="AM238" s="76"/>
      <c r="AN238" s="77"/>
      <c r="AO238" s="76"/>
      <c r="AP238" s="77"/>
      <c r="AQ238" s="76"/>
      <c r="AR238" s="77"/>
      <c r="AS238" s="76"/>
      <c r="AT238" s="77"/>
      <c r="AU238" s="76"/>
      <c r="AV238" s="77"/>
      <c r="AW238" s="76"/>
      <c r="AX238" s="77"/>
      <c r="AY238" s="76"/>
      <c r="AZ238" s="77"/>
      <c r="BA238" s="85"/>
      <c r="BB238" s="85"/>
      <c r="BC238" s="78"/>
      <c r="BD238" s="79"/>
      <c r="BE238" s="79"/>
      <c r="BF238" s="79"/>
      <c r="BG238" s="135"/>
      <c r="BH238" s="135"/>
      <c r="BI238" s="135"/>
      <c r="BJ238" s="135"/>
      <c r="BK238" s="136"/>
      <c r="BL238" s="133"/>
      <c r="BM238" s="133"/>
      <c r="BN238" s="133"/>
    </row>
    <row r="239" spans="1:66" s="80" customFormat="1" ht="15.5" x14ac:dyDescent="0.35">
      <c r="A239" s="138"/>
      <c r="B239" s="137"/>
      <c r="C239" s="136"/>
      <c r="D239" s="140"/>
      <c r="E239" s="136"/>
      <c r="F239" s="136"/>
      <c r="G239" s="72"/>
      <c r="H239" s="73"/>
      <c r="I239" s="136"/>
      <c r="J239" s="141"/>
      <c r="K239" s="134"/>
      <c r="L239" s="134"/>
      <c r="M239" s="134"/>
      <c r="N239" s="134"/>
      <c r="O239" s="134"/>
      <c r="P239" s="134"/>
      <c r="Q239" s="134"/>
      <c r="R239" s="134"/>
      <c r="S239" s="134"/>
      <c r="T239" s="134"/>
      <c r="U239" s="134"/>
      <c r="V239" s="134"/>
      <c r="W239" s="134"/>
      <c r="X239" s="134"/>
      <c r="Y239" s="134"/>
      <c r="Z239" s="134"/>
      <c r="AA239" s="134"/>
      <c r="AB239" s="134"/>
      <c r="AC239" s="134"/>
      <c r="AD239" s="132"/>
      <c r="AE239" s="137"/>
      <c r="AF239" s="132"/>
      <c r="AG239" s="132"/>
      <c r="AH239" s="132"/>
      <c r="AI239" s="133"/>
      <c r="AJ239" s="74"/>
      <c r="AK239" s="75"/>
      <c r="AL239" s="76"/>
      <c r="AM239" s="76"/>
      <c r="AN239" s="77"/>
      <c r="AO239" s="76"/>
      <c r="AP239" s="77"/>
      <c r="AQ239" s="76"/>
      <c r="AR239" s="77"/>
      <c r="AS239" s="76"/>
      <c r="AT239" s="77"/>
      <c r="AU239" s="76"/>
      <c r="AV239" s="77"/>
      <c r="AW239" s="76"/>
      <c r="AX239" s="77"/>
      <c r="AY239" s="76"/>
      <c r="AZ239" s="77"/>
      <c r="BA239" s="85"/>
      <c r="BB239" s="85"/>
      <c r="BC239" s="78"/>
      <c r="BD239" s="79"/>
      <c r="BE239" s="79"/>
      <c r="BF239" s="79"/>
      <c r="BG239" s="135"/>
      <c r="BH239" s="135"/>
      <c r="BI239" s="135"/>
      <c r="BJ239" s="135"/>
      <c r="BK239" s="136"/>
      <c r="BL239" s="133"/>
      <c r="BM239" s="133"/>
      <c r="BN239" s="133"/>
    </row>
    <row r="240" spans="1:66" s="80" customFormat="1" ht="15.5" x14ac:dyDescent="0.35">
      <c r="A240" s="138"/>
      <c r="B240" s="137"/>
      <c r="C240" s="136"/>
      <c r="D240" s="140"/>
      <c r="E240" s="136"/>
      <c r="F240" s="136"/>
      <c r="G240" s="72"/>
      <c r="H240" s="73"/>
      <c r="I240" s="136"/>
      <c r="J240" s="141"/>
      <c r="K240" s="134"/>
      <c r="L240" s="134"/>
      <c r="M240" s="134"/>
      <c r="N240" s="134"/>
      <c r="O240" s="134"/>
      <c r="P240" s="134"/>
      <c r="Q240" s="134"/>
      <c r="R240" s="134"/>
      <c r="S240" s="134"/>
      <c r="T240" s="134"/>
      <c r="U240" s="134"/>
      <c r="V240" s="134"/>
      <c r="W240" s="134"/>
      <c r="X240" s="134"/>
      <c r="Y240" s="134"/>
      <c r="Z240" s="134"/>
      <c r="AA240" s="134"/>
      <c r="AB240" s="134"/>
      <c r="AC240" s="134"/>
      <c r="AD240" s="132"/>
      <c r="AE240" s="137"/>
      <c r="AF240" s="132"/>
      <c r="AG240" s="132"/>
      <c r="AH240" s="132"/>
      <c r="AI240" s="133"/>
      <c r="AJ240" s="74"/>
      <c r="AK240" s="75"/>
      <c r="AL240" s="76"/>
      <c r="AM240" s="76"/>
      <c r="AN240" s="77"/>
      <c r="AO240" s="76"/>
      <c r="AP240" s="77"/>
      <c r="AQ240" s="76"/>
      <c r="AR240" s="77"/>
      <c r="AS240" s="76"/>
      <c r="AT240" s="77"/>
      <c r="AU240" s="76"/>
      <c r="AV240" s="77"/>
      <c r="AW240" s="76"/>
      <c r="AX240" s="77"/>
      <c r="AY240" s="76"/>
      <c r="AZ240" s="77"/>
      <c r="BA240" s="85"/>
      <c r="BB240" s="85"/>
      <c r="BC240" s="78"/>
      <c r="BD240" s="79"/>
      <c r="BE240" s="79"/>
      <c r="BF240" s="79"/>
      <c r="BG240" s="135"/>
      <c r="BH240" s="135"/>
      <c r="BI240" s="135"/>
      <c r="BJ240" s="135"/>
      <c r="BK240" s="136"/>
      <c r="BL240" s="133"/>
      <c r="BM240" s="133"/>
      <c r="BN240" s="133"/>
    </row>
    <row r="241" spans="1:66" s="80" customFormat="1" ht="15.5" x14ac:dyDescent="0.35">
      <c r="A241" s="138"/>
      <c r="B241" s="137"/>
      <c r="C241" s="136"/>
      <c r="D241" s="140"/>
      <c r="E241" s="136"/>
      <c r="F241" s="136"/>
      <c r="G241" s="72"/>
      <c r="H241" s="73"/>
      <c r="I241" s="136"/>
      <c r="J241" s="141"/>
      <c r="K241" s="134"/>
      <c r="L241" s="134"/>
      <c r="M241" s="134"/>
      <c r="N241" s="134"/>
      <c r="O241" s="134"/>
      <c r="P241" s="134"/>
      <c r="Q241" s="134"/>
      <c r="R241" s="134"/>
      <c r="S241" s="134"/>
      <c r="T241" s="134"/>
      <c r="U241" s="134"/>
      <c r="V241" s="134"/>
      <c r="W241" s="134"/>
      <c r="X241" s="134"/>
      <c r="Y241" s="134"/>
      <c r="Z241" s="134"/>
      <c r="AA241" s="134"/>
      <c r="AB241" s="134"/>
      <c r="AC241" s="134"/>
      <c r="AD241" s="132"/>
      <c r="AE241" s="137"/>
      <c r="AF241" s="132"/>
      <c r="AG241" s="132"/>
      <c r="AH241" s="132"/>
      <c r="AI241" s="133"/>
      <c r="AJ241" s="74"/>
      <c r="AK241" s="75"/>
      <c r="AL241" s="76"/>
      <c r="AM241" s="76"/>
      <c r="AN241" s="77"/>
      <c r="AO241" s="76"/>
      <c r="AP241" s="77"/>
      <c r="AQ241" s="76"/>
      <c r="AR241" s="77"/>
      <c r="AS241" s="76"/>
      <c r="AT241" s="77"/>
      <c r="AU241" s="76"/>
      <c r="AV241" s="77"/>
      <c r="AW241" s="76"/>
      <c r="AX241" s="77"/>
      <c r="AY241" s="76"/>
      <c r="AZ241" s="77"/>
      <c r="BA241" s="85"/>
      <c r="BB241" s="85"/>
      <c r="BC241" s="78"/>
      <c r="BD241" s="79"/>
      <c r="BE241" s="79"/>
      <c r="BF241" s="79"/>
      <c r="BG241" s="135"/>
      <c r="BH241" s="135"/>
      <c r="BI241" s="135"/>
      <c r="BJ241" s="135"/>
      <c r="BK241" s="136"/>
      <c r="BL241" s="133"/>
      <c r="BM241" s="133"/>
      <c r="BN241" s="133"/>
    </row>
    <row r="242" spans="1:66" s="80" customFormat="1" ht="15.5" x14ac:dyDescent="0.35">
      <c r="A242" s="138"/>
      <c r="B242" s="137"/>
      <c r="C242" s="136"/>
      <c r="D242" s="140"/>
      <c r="E242" s="136"/>
      <c r="F242" s="136"/>
      <c r="G242" s="72"/>
      <c r="H242" s="73"/>
      <c r="I242" s="136"/>
      <c r="J242" s="141"/>
      <c r="K242" s="134"/>
      <c r="L242" s="134"/>
      <c r="M242" s="134"/>
      <c r="N242" s="134"/>
      <c r="O242" s="134"/>
      <c r="P242" s="134"/>
      <c r="Q242" s="134"/>
      <c r="R242" s="134"/>
      <c r="S242" s="134"/>
      <c r="T242" s="134"/>
      <c r="U242" s="134"/>
      <c r="V242" s="134"/>
      <c r="W242" s="134"/>
      <c r="X242" s="134"/>
      <c r="Y242" s="134"/>
      <c r="Z242" s="134"/>
      <c r="AA242" s="134"/>
      <c r="AB242" s="134"/>
      <c r="AC242" s="134"/>
      <c r="AD242" s="132"/>
      <c r="AE242" s="137"/>
      <c r="AF242" s="132"/>
      <c r="AG242" s="132"/>
      <c r="AH242" s="132"/>
      <c r="AI242" s="133"/>
      <c r="AJ242" s="74"/>
      <c r="AK242" s="75"/>
      <c r="AL242" s="76"/>
      <c r="AM242" s="76"/>
      <c r="AN242" s="77"/>
      <c r="AO242" s="76"/>
      <c r="AP242" s="77"/>
      <c r="AQ242" s="76"/>
      <c r="AR242" s="77"/>
      <c r="AS242" s="76"/>
      <c r="AT242" s="77"/>
      <c r="AU242" s="76"/>
      <c r="AV242" s="77"/>
      <c r="AW242" s="76"/>
      <c r="AX242" s="77"/>
      <c r="AY242" s="76"/>
      <c r="AZ242" s="77"/>
      <c r="BA242" s="85"/>
      <c r="BB242" s="85"/>
      <c r="BC242" s="78"/>
      <c r="BD242" s="79"/>
      <c r="BE242" s="79"/>
      <c r="BF242" s="79"/>
      <c r="BG242" s="135"/>
      <c r="BH242" s="135"/>
      <c r="BI242" s="135"/>
      <c r="BJ242" s="135"/>
      <c r="BK242" s="136"/>
      <c r="BL242" s="133"/>
      <c r="BM242" s="133"/>
      <c r="BN242" s="133"/>
    </row>
    <row r="243" spans="1:66" s="80" customFormat="1" ht="15.5" x14ac:dyDescent="0.35">
      <c r="A243" s="138"/>
      <c r="B243" s="137"/>
      <c r="C243" s="136"/>
      <c r="D243" s="140"/>
      <c r="E243" s="136"/>
      <c r="F243" s="136"/>
      <c r="G243" s="72"/>
      <c r="H243" s="73"/>
      <c r="I243" s="136"/>
      <c r="J243" s="141"/>
      <c r="K243" s="134"/>
      <c r="L243" s="134"/>
      <c r="M243" s="134"/>
      <c r="N243" s="134"/>
      <c r="O243" s="134"/>
      <c r="P243" s="134"/>
      <c r="Q243" s="134"/>
      <c r="R243" s="134"/>
      <c r="S243" s="134"/>
      <c r="T243" s="134"/>
      <c r="U243" s="134"/>
      <c r="V243" s="134"/>
      <c r="W243" s="134"/>
      <c r="X243" s="134"/>
      <c r="Y243" s="134"/>
      <c r="Z243" s="134"/>
      <c r="AA243" s="134"/>
      <c r="AB243" s="134"/>
      <c r="AC243" s="134"/>
      <c r="AD243" s="132"/>
      <c r="AE243" s="137"/>
      <c r="AF243" s="132"/>
      <c r="AG243" s="132"/>
      <c r="AH243" s="132"/>
      <c r="AI243" s="133"/>
      <c r="AJ243" s="74"/>
      <c r="AK243" s="75"/>
      <c r="AL243" s="76"/>
      <c r="AM243" s="76"/>
      <c r="AN243" s="77"/>
      <c r="AO243" s="76"/>
      <c r="AP243" s="77"/>
      <c r="AQ243" s="76"/>
      <c r="AR243" s="77"/>
      <c r="AS243" s="76"/>
      <c r="AT243" s="77"/>
      <c r="AU243" s="76"/>
      <c r="AV243" s="77"/>
      <c r="AW243" s="76"/>
      <c r="AX243" s="77"/>
      <c r="AY243" s="76"/>
      <c r="AZ243" s="77"/>
      <c r="BA243" s="85"/>
      <c r="BB243" s="85"/>
      <c r="BC243" s="78"/>
      <c r="BD243" s="79"/>
      <c r="BE243" s="79"/>
      <c r="BF243" s="79"/>
      <c r="BG243" s="135"/>
      <c r="BH243" s="135"/>
      <c r="BI243" s="135"/>
      <c r="BJ243" s="135"/>
      <c r="BK243" s="136"/>
      <c r="BL243" s="133"/>
      <c r="BM243" s="133"/>
      <c r="BN243" s="133"/>
    </row>
    <row r="244" spans="1:66" s="80" customFormat="1" ht="15.5" x14ac:dyDescent="0.35">
      <c r="A244" s="138"/>
      <c r="B244" s="137"/>
      <c r="C244" s="136"/>
      <c r="D244" s="140"/>
      <c r="E244" s="136"/>
      <c r="F244" s="136"/>
      <c r="G244" s="72"/>
      <c r="H244" s="73"/>
      <c r="I244" s="136"/>
      <c r="J244" s="141"/>
      <c r="K244" s="134"/>
      <c r="L244" s="134"/>
      <c r="M244" s="134"/>
      <c r="N244" s="134"/>
      <c r="O244" s="134"/>
      <c r="P244" s="134"/>
      <c r="Q244" s="134"/>
      <c r="R244" s="134"/>
      <c r="S244" s="134"/>
      <c r="T244" s="134"/>
      <c r="U244" s="134"/>
      <c r="V244" s="134"/>
      <c r="W244" s="134"/>
      <c r="X244" s="134"/>
      <c r="Y244" s="134"/>
      <c r="Z244" s="134"/>
      <c r="AA244" s="134"/>
      <c r="AB244" s="134"/>
      <c r="AC244" s="134"/>
      <c r="AD244" s="132"/>
      <c r="AE244" s="137"/>
      <c r="AF244" s="132"/>
      <c r="AG244" s="132"/>
      <c r="AH244" s="132"/>
      <c r="AI244" s="133"/>
      <c r="AJ244" s="74"/>
      <c r="AK244" s="75"/>
      <c r="AL244" s="76"/>
      <c r="AM244" s="76"/>
      <c r="AN244" s="77"/>
      <c r="AO244" s="76"/>
      <c r="AP244" s="77"/>
      <c r="AQ244" s="76"/>
      <c r="AR244" s="77"/>
      <c r="AS244" s="76"/>
      <c r="AT244" s="77"/>
      <c r="AU244" s="76"/>
      <c r="AV244" s="77"/>
      <c r="AW244" s="76"/>
      <c r="AX244" s="77"/>
      <c r="AY244" s="76"/>
      <c r="AZ244" s="77"/>
      <c r="BA244" s="85"/>
      <c r="BB244" s="85"/>
      <c r="BC244" s="78"/>
      <c r="BD244" s="79"/>
      <c r="BE244" s="79"/>
      <c r="BF244" s="79"/>
      <c r="BG244" s="135"/>
      <c r="BH244" s="135"/>
      <c r="BI244" s="135"/>
      <c r="BJ244" s="135"/>
      <c r="BK244" s="136"/>
      <c r="BL244" s="133"/>
      <c r="BM244" s="133"/>
      <c r="BN244" s="133"/>
    </row>
    <row r="245" spans="1:66" s="80" customFormat="1" ht="15.5" x14ac:dyDescent="0.35">
      <c r="A245" s="138"/>
      <c r="B245" s="137"/>
      <c r="C245" s="136"/>
      <c r="D245" s="140"/>
      <c r="E245" s="136"/>
      <c r="F245" s="136"/>
      <c r="G245" s="72"/>
      <c r="H245" s="73"/>
      <c r="I245" s="136"/>
      <c r="J245" s="141"/>
      <c r="K245" s="134"/>
      <c r="L245" s="134"/>
      <c r="M245" s="134"/>
      <c r="N245" s="134"/>
      <c r="O245" s="134"/>
      <c r="P245" s="134"/>
      <c r="Q245" s="134"/>
      <c r="R245" s="134"/>
      <c r="S245" s="134"/>
      <c r="T245" s="134"/>
      <c r="U245" s="134"/>
      <c r="V245" s="134"/>
      <c r="W245" s="134"/>
      <c r="X245" s="134"/>
      <c r="Y245" s="134"/>
      <c r="Z245" s="134"/>
      <c r="AA245" s="134"/>
      <c r="AB245" s="134"/>
      <c r="AC245" s="134"/>
      <c r="AD245" s="132"/>
      <c r="AE245" s="137"/>
      <c r="AF245" s="132"/>
      <c r="AG245" s="132"/>
      <c r="AH245" s="132"/>
      <c r="AI245" s="133"/>
      <c r="AJ245" s="74"/>
      <c r="AK245" s="75"/>
      <c r="AL245" s="76"/>
      <c r="AM245" s="76"/>
      <c r="AN245" s="77"/>
      <c r="AO245" s="76"/>
      <c r="AP245" s="77"/>
      <c r="AQ245" s="76"/>
      <c r="AR245" s="77"/>
      <c r="AS245" s="76"/>
      <c r="AT245" s="77"/>
      <c r="AU245" s="76"/>
      <c r="AV245" s="77"/>
      <c r="AW245" s="76"/>
      <c r="AX245" s="77"/>
      <c r="AY245" s="76"/>
      <c r="AZ245" s="77"/>
      <c r="BA245" s="85"/>
      <c r="BB245" s="85"/>
      <c r="BC245" s="78"/>
      <c r="BD245" s="79"/>
      <c r="BE245" s="79"/>
      <c r="BF245" s="79"/>
      <c r="BG245" s="135"/>
      <c r="BH245" s="135"/>
      <c r="BI245" s="135"/>
      <c r="BJ245" s="135"/>
      <c r="BK245" s="136"/>
      <c r="BL245" s="133"/>
      <c r="BM245" s="133"/>
      <c r="BN245" s="133"/>
    </row>
    <row r="246" spans="1:66" s="80" customFormat="1" ht="15.5" x14ac:dyDescent="0.35">
      <c r="A246" s="138"/>
      <c r="B246" s="137"/>
      <c r="C246" s="136"/>
      <c r="D246" s="140"/>
      <c r="E246" s="136"/>
      <c r="F246" s="136"/>
      <c r="G246" s="72"/>
      <c r="H246" s="73"/>
      <c r="I246" s="136"/>
      <c r="J246" s="141"/>
      <c r="K246" s="134"/>
      <c r="L246" s="134"/>
      <c r="M246" s="134"/>
      <c r="N246" s="134"/>
      <c r="O246" s="134"/>
      <c r="P246" s="134"/>
      <c r="Q246" s="134"/>
      <c r="R246" s="134"/>
      <c r="S246" s="134"/>
      <c r="T246" s="134"/>
      <c r="U246" s="134"/>
      <c r="V246" s="134"/>
      <c r="W246" s="134"/>
      <c r="X246" s="134"/>
      <c r="Y246" s="134"/>
      <c r="Z246" s="134"/>
      <c r="AA246" s="134"/>
      <c r="AB246" s="134"/>
      <c r="AC246" s="134"/>
      <c r="AD246" s="132"/>
      <c r="AE246" s="137"/>
      <c r="AF246" s="132"/>
      <c r="AG246" s="132"/>
      <c r="AH246" s="132"/>
      <c r="AI246" s="133"/>
      <c r="AJ246" s="74"/>
      <c r="AK246" s="75"/>
      <c r="AL246" s="76"/>
      <c r="AM246" s="76"/>
      <c r="AN246" s="77"/>
      <c r="AO246" s="76"/>
      <c r="AP246" s="77"/>
      <c r="AQ246" s="76"/>
      <c r="AR246" s="77"/>
      <c r="AS246" s="76"/>
      <c r="AT246" s="77"/>
      <c r="AU246" s="76"/>
      <c r="AV246" s="77"/>
      <c r="AW246" s="76"/>
      <c r="AX246" s="77"/>
      <c r="AY246" s="76"/>
      <c r="AZ246" s="77"/>
      <c r="BA246" s="85"/>
      <c r="BB246" s="85"/>
      <c r="BC246" s="78"/>
      <c r="BD246" s="79"/>
      <c r="BE246" s="79"/>
      <c r="BF246" s="79"/>
      <c r="BG246" s="135"/>
      <c r="BH246" s="135"/>
      <c r="BI246" s="135"/>
      <c r="BJ246" s="135"/>
      <c r="BK246" s="136"/>
      <c r="BL246" s="133"/>
      <c r="BM246" s="133"/>
      <c r="BN246" s="133"/>
    </row>
    <row r="247" spans="1:66" s="80" customFormat="1" ht="15.5" x14ac:dyDescent="0.35">
      <c r="A247" s="138"/>
      <c r="B247" s="137"/>
      <c r="C247" s="136"/>
      <c r="D247" s="140"/>
      <c r="E247" s="136"/>
      <c r="F247" s="136"/>
      <c r="G247" s="72"/>
      <c r="H247" s="73"/>
      <c r="I247" s="136"/>
      <c r="J247" s="141"/>
      <c r="K247" s="134"/>
      <c r="L247" s="134"/>
      <c r="M247" s="134"/>
      <c r="N247" s="134"/>
      <c r="O247" s="134"/>
      <c r="P247" s="134"/>
      <c r="Q247" s="134"/>
      <c r="R247" s="134"/>
      <c r="S247" s="134"/>
      <c r="T247" s="134"/>
      <c r="U247" s="134"/>
      <c r="V247" s="134"/>
      <c r="W247" s="134"/>
      <c r="X247" s="134"/>
      <c r="Y247" s="134"/>
      <c r="Z247" s="134"/>
      <c r="AA247" s="134"/>
      <c r="AB247" s="134"/>
      <c r="AC247" s="134"/>
      <c r="AD247" s="132"/>
      <c r="AE247" s="137"/>
      <c r="AF247" s="132"/>
      <c r="AG247" s="132"/>
      <c r="AH247" s="132"/>
      <c r="AI247" s="133"/>
      <c r="AJ247" s="74"/>
      <c r="AK247" s="75"/>
      <c r="AL247" s="76"/>
      <c r="AM247" s="76"/>
      <c r="AN247" s="77"/>
      <c r="AO247" s="76"/>
      <c r="AP247" s="77"/>
      <c r="AQ247" s="76"/>
      <c r="AR247" s="77"/>
      <c r="AS247" s="76"/>
      <c r="AT247" s="77"/>
      <c r="AU247" s="76"/>
      <c r="AV247" s="77"/>
      <c r="AW247" s="76"/>
      <c r="AX247" s="77"/>
      <c r="AY247" s="76"/>
      <c r="AZ247" s="77"/>
      <c r="BA247" s="85"/>
      <c r="BB247" s="85"/>
      <c r="BC247" s="78"/>
      <c r="BD247" s="79"/>
      <c r="BE247" s="79"/>
      <c r="BF247" s="79"/>
      <c r="BG247" s="135"/>
      <c r="BH247" s="135"/>
      <c r="BI247" s="135"/>
      <c r="BJ247" s="135"/>
      <c r="BK247" s="136"/>
      <c r="BL247" s="133"/>
      <c r="BM247" s="133"/>
      <c r="BN247" s="133"/>
    </row>
    <row r="248" spans="1:66" s="80" customFormat="1" ht="15.5" x14ac:dyDescent="0.35">
      <c r="A248" s="138"/>
      <c r="B248" s="137"/>
      <c r="C248" s="136"/>
      <c r="D248" s="140"/>
      <c r="E248" s="136"/>
      <c r="F248" s="136"/>
      <c r="G248" s="72"/>
      <c r="H248" s="73"/>
      <c r="I248" s="136"/>
      <c r="J248" s="141"/>
      <c r="K248" s="134"/>
      <c r="L248" s="134"/>
      <c r="M248" s="134"/>
      <c r="N248" s="134"/>
      <c r="O248" s="134"/>
      <c r="P248" s="134"/>
      <c r="Q248" s="134"/>
      <c r="R248" s="134"/>
      <c r="S248" s="134"/>
      <c r="T248" s="134"/>
      <c r="U248" s="134"/>
      <c r="V248" s="134"/>
      <c r="W248" s="134"/>
      <c r="X248" s="134"/>
      <c r="Y248" s="134"/>
      <c r="Z248" s="134"/>
      <c r="AA248" s="134"/>
      <c r="AB248" s="134"/>
      <c r="AC248" s="134"/>
      <c r="AD248" s="132"/>
      <c r="AE248" s="137"/>
      <c r="AF248" s="132"/>
      <c r="AG248" s="132"/>
      <c r="AH248" s="132"/>
      <c r="AI248" s="133"/>
      <c r="AJ248" s="74"/>
      <c r="AK248" s="75"/>
      <c r="AL248" s="76"/>
      <c r="AM248" s="76"/>
      <c r="AN248" s="77"/>
      <c r="AO248" s="76"/>
      <c r="AP248" s="77"/>
      <c r="AQ248" s="76"/>
      <c r="AR248" s="77"/>
      <c r="AS248" s="76"/>
      <c r="AT248" s="77"/>
      <c r="AU248" s="76"/>
      <c r="AV248" s="77"/>
      <c r="AW248" s="76"/>
      <c r="AX248" s="77"/>
      <c r="AY248" s="76"/>
      <c r="AZ248" s="77"/>
      <c r="BA248" s="85"/>
      <c r="BB248" s="85"/>
      <c r="BC248" s="78"/>
      <c r="BD248" s="79"/>
      <c r="BE248" s="79"/>
      <c r="BF248" s="79"/>
      <c r="BG248" s="135"/>
      <c r="BH248" s="135"/>
      <c r="BI248" s="135"/>
      <c r="BJ248" s="135"/>
      <c r="BK248" s="136"/>
      <c r="BL248" s="133"/>
      <c r="BM248" s="133"/>
      <c r="BN248" s="133"/>
    </row>
    <row r="249" spans="1:66" s="80" customFormat="1" ht="15.5" x14ac:dyDescent="0.35">
      <c r="A249" s="138"/>
      <c r="B249" s="137"/>
      <c r="C249" s="136"/>
      <c r="D249" s="140"/>
      <c r="E249" s="136"/>
      <c r="F249" s="136"/>
      <c r="G249" s="72"/>
      <c r="H249" s="73"/>
      <c r="I249" s="136"/>
      <c r="J249" s="141"/>
      <c r="K249" s="134"/>
      <c r="L249" s="134"/>
      <c r="M249" s="134"/>
      <c r="N249" s="134"/>
      <c r="O249" s="134"/>
      <c r="P249" s="134"/>
      <c r="Q249" s="134"/>
      <c r="R249" s="134"/>
      <c r="S249" s="134"/>
      <c r="T249" s="134"/>
      <c r="U249" s="134"/>
      <c r="V249" s="134"/>
      <c r="W249" s="134"/>
      <c r="X249" s="134"/>
      <c r="Y249" s="134"/>
      <c r="Z249" s="134"/>
      <c r="AA249" s="134"/>
      <c r="AB249" s="134"/>
      <c r="AC249" s="134"/>
      <c r="AD249" s="132"/>
      <c r="AE249" s="137"/>
      <c r="AF249" s="132"/>
      <c r="AG249" s="132"/>
      <c r="AH249" s="132"/>
      <c r="AI249" s="133"/>
      <c r="AJ249" s="74"/>
      <c r="AK249" s="75"/>
      <c r="AL249" s="76"/>
      <c r="AM249" s="76"/>
      <c r="AN249" s="77"/>
      <c r="AO249" s="76"/>
      <c r="AP249" s="77"/>
      <c r="AQ249" s="76"/>
      <c r="AR249" s="77"/>
      <c r="AS249" s="76"/>
      <c r="AT249" s="77"/>
      <c r="AU249" s="76"/>
      <c r="AV249" s="77"/>
      <c r="AW249" s="76"/>
      <c r="AX249" s="77"/>
      <c r="AY249" s="76"/>
      <c r="AZ249" s="77"/>
      <c r="BA249" s="85"/>
      <c r="BB249" s="85"/>
      <c r="BC249" s="78"/>
      <c r="BD249" s="79"/>
      <c r="BE249" s="79"/>
      <c r="BF249" s="79"/>
      <c r="BG249" s="135"/>
      <c r="BH249" s="135"/>
      <c r="BI249" s="135"/>
      <c r="BJ249" s="135"/>
      <c r="BK249" s="136"/>
      <c r="BL249" s="133"/>
      <c r="BM249" s="133"/>
      <c r="BN249" s="133"/>
    </row>
    <row r="250" spans="1:66" s="80" customFormat="1" ht="15.5" x14ac:dyDescent="0.35">
      <c r="A250" s="138"/>
      <c r="B250" s="137"/>
      <c r="C250" s="136"/>
      <c r="D250" s="140"/>
      <c r="E250" s="136"/>
      <c r="F250" s="136"/>
      <c r="G250" s="72"/>
      <c r="H250" s="73"/>
      <c r="I250" s="136"/>
      <c r="J250" s="141"/>
      <c r="K250" s="134"/>
      <c r="L250" s="134"/>
      <c r="M250" s="134"/>
      <c r="N250" s="134"/>
      <c r="O250" s="134"/>
      <c r="P250" s="134"/>
      <c r="Q250" s="134"/>
      <c r="R250" s="134"/>
      <c r="S250" s="134"/>
      <c r="T250" s="134"/>
      <c r="U250" s="134"/>
      <c r="V250" s="134"/>
      <c r="W250" s="134"/>
      <c r="X250" s="134"/>
      <c r="Y250" s="134"/>
      <c r="Z250" s="134"/>
      <c r="AA250" s="134"/>
      <c r="AB250" s="134"/>
      <c r="AC250" s="134"/>
      <c r="AD250" s="132"/>
      <c r="AE250" s="137"/>
      <c r="AF250" s="132"/>
      <c r="AG250" s="132"/>
      <c r="AH250" s="132"/>
      <c r="AI250" s="133"/>
      <c r="AJ250" s="74"/>
      <c r="AK250" s="75"/>
      <c r="AL250" s="76"/>
      <c r="AM250" s="76"/>
      <c r="AN250" s="77"/>
      <c r="AO250" s="76"/>
      <c r="AP250" s="77"/>
      <c r="AQ250" s="76"/>
      <c r="AR250" s="77"/>
      <c r="AS250" s="76"/>
      <c r="AT250" s="77"/>
      <c r="AU250" s="76"/>
      <c r="AV250" s="77"/>
      <c r="AW250" s="76"/>
      <c r="AX250" s="77"/>
      <c r="AY250" s="76"/>
      <c r="AZ250" s="77"/>
      <c r="BA250" s="85"/>
      <c r="BB250" s="85"/>
      <c r="BC250" s="78"/>
      <c r="BD250" s="79"/>
      <c r="BE250" s="79"/>
      <c r="BF250" s="79"/>
      <c r="BG250" s="135"/>
      <c r="BH250" s="135"/>
      <c r="BI250" s="135"/>
      <c r="BJ250" s="135"/>
      <c r="BK250" s="136"/>
      <c r="BL250" s="133"/>
      <c r="BM250" s="133"/>
      <c r="BN250" s="133"/>
    </row>
    <row r="251" spans="1:66" s="80" customFormat="1" ht="15.5" x14ac:dyDescent="0.35">
      <c r="A251" s="138"/>
      <c r="B251" s="137"/>
      <c r="C251" s="136"/>
      <c r="D251" s="140"/>
      <c r="E251" s="136"/>
      <c r="F251" s="136"/>
      <c r="G251" s="72"/>
      <c r="H251" s="73"/>
      <c r="I251" s="136"/>
      <c r="J251" s="141"/>
      <c r="K251" s="134"/>
      <c r="L251" s="134"/>
      <c r="M251" s="134"/>
      <c r="N251" s="134"/>
      <c r="O251" s="134"/>
      <c r="P251" s="134"/>
      <c r="Q251" s="134"/>
      <c r="R251" s="134"/>
      <c r="S251" s="134"/>
      <c r="T251" s="134"/>
      <c r="U251" s="134"/>
      <c r="V251" s="134"/>
      <c r="W251" s="134"/>
      <c r="X251" s="134"/>
      <c r="Y251" s="134"/>
      <c r="Z251" s="134"/>
      <c r="AA251" s="134"/>
      <c r="AB251" s="134"/>
      <c r="AC251" s="134"/>
      <c r="AD251" s="132"/>
      <c r="AE251" s="137"/>
      <c r="AF251" s="132"/>
      <c r="AG251" s="132"/>
      <c r="AH251" s="132"/>
      <c r="AI251" s="133"/>
      <c r="AJ251" s="74"/>
      <c r="AK251" s="75"/>
      <c r="AL251" s="76"/>
      <c r="AM251" s="76"/>
      <c r="AN251" s="77"/>
      <c r="AO251" s="76"/>
      <c r="AP251" s="77"/>
      <c r="AQ251" s="76"/>
      <c r="AR251" s="77"/>
      <c r="AS251" s="76"/>
      <c r="AT251" s="77"/>
      <c r="AU251" s="76"/>
      <c r="AV251" s="77"/>
      <c r="AW251" s="76"/>
      <c r="AX251" s="77"/>
      <c r="AY251" s="76"/>
      <c r="AZ251" s="77"/>
      <c r="BA251" s="85"/>
      <c r="BB251" s="85"/>
      <c r="BC251" s="78"/>
      <c r="BD251" s="79"/>
      <c r="BE251" s="79"/>
      <c r="BF251" s="79"/>
      <c r="BG251" s="135"/>
      <c r="BH251" s="135"/>
      <c r="BI251" s="135"/>
      <c r="BJ251" s="135"/>
      <c r="BK251" s="136"/>
      <c r="BL251" s="133"/>
      <c r="BM251" s="133"/>
      <c r="BN251" s="133"/>
    </row>
    <row r="252" spans="1:66" s="80" customFormat="1" ht="15.5" x14ac:dyDescent="0.35">
      <c r="A252" s="138"/>
      <c r="B252" s="137"/>
      <c r="C252" s="136"/>
      <c r="D252" s="140"/>
      <c r="E252" s="136"/>
      <c r="F252" s="136"/>
      <c r="G252" s="72"/>
      <c r="H252" s="73"/>
      <c r="I252" s="136"/>
      <c r="J252" s="141"/>
      <c r="K252" s="134"/>
      <c r="L252" s="134"/>
      <c r="M252" s="134"/>
      <c r="N252" s="134"/>
      <c r="O252" s="134"/>
      <c r="P252" s="134"/>
      <c r="Q252" s="134"/>
      <c r="R252" s="134"/>
      <c r="S252" s="134"/>
      <c r="T252" s="134"/>
      <c r="U252" s="134"/>
      <c r="V252" s="134"/>
      <c r="W252" s="134"/>
      <c r="X252" s="134"/>
      <c r="Y252" s="134"/>
      <c r="Z252" s="134"/>
      <c r="AA252" s="134"/>
      <c r="AB252" s="134"/>
      <c r="AC252" s="134"/>
      <c r="AD252" s="132"/>
      <c r="AE252" s="137"/>
      <c r="AF252" s="132"/>
      <c r="AG252" s="132"/>
      <c r="AH252" s="132"/>
      <c r="AI252" s="133"/>
      <c r="AJ252" s="74"/>
      <c r="AK252" s="75"/>
      <c r="AL252" s="76"/>
      <c r="AM252" s="76"/>
      <c r="AN252" s="77"/>
      <c r="AO252" s="76"/>
      <c r="AP252" s="77"/>
      <c r="AQ252" s="76"/>
      <c r="AR252" s="77"/>
      <c r="AS252" s="76"/>
      <c r="AT252" s="77"/>
      <c r="AU252" s="76"/>
      <c r="AV252" s="77"/>
      <c r="AW252" s="76"/>
      <c r="AX252" s="77"/>
      <c r="AY252" s="76"/>
      <c r="AZ252" s="77"/>
      <c r="BA252" s="85"/>
      <c r="BB252" s="85"/>
      <c r="BC252" s="78"/>
      <c r="BD252" s="79"/>
      <c r="BE252" s="79"/>
      <c r="BF252" s="79"/>
      <c r="BG252" s="135"/>
      <c r="BH252" s="135"/>
      <c r="BI252" s="135"/>
      <c r="BJ252" s="135"/>
      <c r="BK252" s="136"/>
      <c r="BL252" s="133"/>
      <c r="BM252" s="133"/>
      <c r="BN252" s="133"/>
    </row>
    <row r="253" spans="1:66" s="80" customFormat="1" ht="15.5" x14ac:dyDescent="0.35">
      <c r="A253" s="138"/>
      <c r="B253" s="137"/>
      <c r="C253" s="136"/>
      <c r="D253" s="140"/>
      <c r="E253" s="136"/>
      <c r="F253" s="136"/>
      <c r="G253" s="72"/>
      <c r="H253" s="73"/>
      <c r="I253" s="136"/>
      <c r="J253" s="141"/>
      <c r="K253" s="134"/>
      <c r="L253" s="134"/>
      <c r="M253" s="134"/>
      <c r="N253" s="134"/>
      <c r="O253" s="134"/>
      <c r="P253" s="134"/>
      <c r="Q253" s="134"/>
      <c r="R253" s="134"/>
      <c r="S253" s="134"/>
      <c r="T253" s="134"/>
      <c r="U253" s="134"/>
      <c r="V253" s="134"/>
      <c r="W253" s="134"/>
      <c r="X253" s="134"/>
      <c r="Y253" s="134"/>
      <c r="Z253" s="134"/>
      <c r="AA253" s="134"/>
      <c r="AB253" s="134"/>
      <c r="AC253" s="134"/>
      <c r="AD253" s="132"/>
      <c r="AE253" s="137"/>
      <c r="AF253" s="132"/>
      <c r="AG253" s="132"/>
      <c r="AH253" s="132"/>
      <c r="AI253" s="133"/>
      <c r="AJ253" s="74"/>
      <c r="AK253" s="75"/>
      <c r="AL253" s="76"/>
      <c r="AM253" s="76"/>
      <c r="AN253" s="77"/>
      <c r="AO253" s="76"/>
      <c r="AP253" s="77"/>
      <c r="AQ253" s="76"/>
      <c r="AR253" s="77"/>
      <c r="AS253" s="76"/>
      <c r="AT253" s="77"/>
      <c r="AU253" s="76"/>
      <c r="AV253" s="77"/>
      <c r="AW253" s="76"/>
      <c r="AX253" s="77"/>
      <c r="AY253" s="76"/>
      <c r="AZ253" s="77"/>
      <c r="BA253" s="85"/>
      <c r="BB253" s="85"/>
      <c r="BC253" s="78"/>
      <c r="BD253" s="79"/>
      <c r="BE253" s="79"/>
      <c r="BF253" s="79"/>
      <c r="BG253" s="135"/>
      <c r="BH253" s="135"/>
      <c r="BI253" s="135"/>
      <c r="BJ253" s="135"/>
      <c r="BK253" s="136"/>
      <c r="BL253" s="133"/>
      <c r="BM253" s="133"/>
      <c r="BN253" s="133"/>
    </row>
    <row r="254" spans="1:66" s="80" customFormat="1" ht="15.5" x14ac:dyDescent="0.35">
      <c r="A254" s="138"/>
      <c r="B254" s="137"/>
      <c r="C254" s="136"/>
      <c r="D254" s="140"/>
      <c r="E254" s="136"/>
      <c r="F254" s="136"/>
      <c r="G254" s="72"/>
      <c r="H254" s="73"/>
      <c r="I254" s="136"/>
      <c r="J254" s="141"/>
      <c r="K254" s="134"/>
      <c r="L254" s="134"/>
      <c r="M254" s="134"/>
      <c r="N254" s="134"/>
      <c r="O254" s="134"/>
      <c r="P254" s="134"/>
      <c r="Q254" s="134"/>
      <c r="R254" s="134"/>
      <c r="S254" s="134"/>
      <c r="T254" s="134"/>
      <c r="U254" s="134"/>
      <c r="V254" s="134"/>
      <c r="W254" s="134"/>
      <c r="X254" s="134"/>
      <c r="Y254" s="134"/>
      <c r="Z254" s="134"/>
      <c r="AA254" s="134"/>
      <c r="AB254" s="134"/>
      <c r="AC254" s="134"/>
      <c r="AD254" s="132"/>
      <c r="AE254" s="137"/>
      <c r="AF254" s="132"/>
      <c r="AG254" s="132"/>
      <c r="AH254" s="132"/>
      <c r="AI254" s="133"/>
      <c r="AJ254" s="74"/>
      <c r="AK254" s="75"/>
      <c r="AL254" s="76"/>
      <c r="AM254" s="76"/>
      <c r="AN254" s="77"/>
      <c r="AO254" s="76"/>
      <c r="AP254" s="77"/>
      <c r="AQ254" s="76"/>
      <c r="AR254" s="77"/>
      <c r="AS254" s="76"/>
      <c r="AT254" s="77"/>
      <c r="AU254" s="76"/>
      <c r="AV254" s="77"/>
      <c r="AW254" s="76"/>
      <c r="AX254" s="77"/>
      <c r="AY254" s="76"/>
      <c r="AZ254" s="77"/>
      <c r="BA254" s="85"/>
      <c r="BB254" s="85"/>
      <c r="BC254" s="78"/>
      <c r="BD254" s="79"/>
      <c r="BE254" s="79"/>
      <c r="BF254" s="79"/>
      <c r="BG254" s="135"/>
      <c r="BH254" s="135"/>
      <c r="BI254" s="135"/>
      <c r="BJ254" s="135"/>
      <c r="BK254" s="136"/>
      <c r="BL254" s="133"/>
      <c r="BM254" s="133"/>
      <c r="BN254" s="133"/>
    </row>
    <row r="255" spans="1:66" s="80" customFormat="1" ht="15.5" x14ac:dyDescent="0.35">
      <c r="A255" s="138"/>
      <c r="B255" s="137"/>
      <c r="C255" s="136"/>
      <c r="D255" s="140"/>
      <c r="E255" s="136"/>
      <c r="F255" s="136"/>
      <c r="G255" s="72"/>
      <c r="H255" s="73"/>
      <c r="I255" s="136"/>
      <c r="J255" s="141"/>
      <c r="K255" s="134"/>
      <c r="L255" s="134"/>
      <c r="M255" s="134"/>
      <c r="N255" s="134"/>
      <c r="O255" s="134"/>
      <c r="P255" s="134"/>
      <c r="Q255" s="134"/>
      <c r="R255" s="134"/>
      <c r="S255" s="134"/>
      <c r="T255" s="134"/>
      <c r="U255" s="134"/>
      <c r="V255" s="134"/>
      <c r="W255" s="134"/>
      <c r="X255" s="134"/>
      <c r="Y255" s="134"/>
      <c r="Z255" s="134"/>
      <c r="AA255" s="134"/>
      <c r="AB255" s="134"/>
      <c r="AC255" s="134"/>
      <c r="AD255" s="132"/>
      <c r="AE255" s="137"/>
      <c r="AF255" s="132"/>
      <c r="AG255" s="132"/>
      <c r="AH255" s="132"/>
      <c r="AI255" s="133"/>
      <c r="AJ255" s="74"/>
      <c r="AK255" s="75"/>
      <c r="AL255" s="76"/>
      <c r="AM255" s="76"/>
      <c r="AN255" s="77"/>
      <c r="AO255" s="76"/>
      <c r="AP255" s="77"/>
      <c r="AQ255" s="76"/>
      <c r="AR255" s="77"/>
      <c r="AS255" s="76"/>
      <c r="AT255" s="77"/>
      <c r="AU255" s="76"/>
      <c r="AV255" s="77"/>
      <c r="AW255" s="76"/>
      <c r="AX255" s="77"/>
      <c r="AY255" s="76"/>
      <c r="AZ255" s="77"/>
      <c r="BA255" s="85"/>
      <c r="BB255" s="85"/>
      <c r="BC255" s="78"/>
      <c r="BD255" s="79"/>
      <c r="BE255" s="79"/>
      <c r="BF255" s="79"/>
      <c r="BG255" s="135"/>
      <c r="BH255" s="135"/>
      <c r="BI255" s="135"/>
      <c r="BJ255" s="135"/>
      <c r="BK255" s="136"/>
      <c r="BL255" s="133"/>
      <c r="BM255" s="133"/>
      <c r="BN255" s="133"/>
    </row>
    <row r="256" spans="1:66" s="80" customFormat="1" ht="15.5" x14ac:dyDescent="0.35">
      <c r="A256" s="138"/>
      <c r="B256" s="137"/>
      <c r="C256" s="136"/>
      <c r="D256" s="140"/>
      <c r="E256" s="136"/>
      <c r="F256" s="136"/>
      <c r="G256" s="72"/>
      <c r="H256" s="73"/>
      <c r="I256" s="136"/>
      <c r="J256" s="141"/>
      <c r="K256" s="134"/>
      <c r="L256" s="134"/>
      <c r="M256" s="134"/>
      <c r="N256" s="134"/>
      <c r="O256" s="134"/>
      <c r="P256" s="134"/>
      <c r="Q256" s="134"/>
      <c r="R256" s="134"/>
      <c r="S256" s="134"/>
      <c r="T256" s="134"/>
      <c r="U256" s="134"/>
      <c r="V256" s="134"/>
      <c r="W256" s="134"/>
      <c r="X256" s="134"/>
      <c r="Y256" s="134"/>
      <c r="Z256" s="134"/>
      <c r="AA256" s="134"/>
      <c r="AB256" s="134"/>
      <c r="AC256" s="134"/>
      <c r="AD256" s="132"/>
      <c r="AE256" s="137"/>
      <c r="AF256" s="132"/>
      <c r="AG256" s="132"/>
      <c r="AH256" s="132"/>
      <c r="AI256" s="133"/>
      <c r="AJ256" s="74"/>
      <c r="AK256" s="75"/>
      <c r="AL256" s="76"/>
      <c r="AM256" s="76"/>
      <c r="AN256" s="77"/>
      <c r="AO256" s="76"/>
      <c r="AP256" s="77"/>
      <c r="AQ256" s="76"/>
      <c r="AR256" s="77"/>
      <c r="AS256" s="76"/>
      <c r="AT256" s="77"/>
      <c r="AU256" s="76"/>
      <c r="AV256" s="77"/>
      <c r="AW256" s="76"/>
      <c r="AX256" s="77"/>
      <c r="AY256" s="76"/>
      <c r="AZ256" s="77"/>
      <c r="BA256" s="85"/>
      <c r="BB256" s="85"/>
      <c r="BC256" s="78"/>
      <c r="BD256" s="79"/>
      <c r="BE256" s="79"/>
      <c r="BF256" s="79"/>
      <c r="BG256" s="135"/>
      <c r="BH256" s="135"/>
      <c r="BI256" s="135"/>
      <c r="BJ256" s="135"/>
      <c r="BK256" s="136"/>
      <c r="BL256" s="133"/>
      <c r="BM256" s="133"/>
      <c r="BN256" s="133"/>
    </row>
    <row r="257" spans="1:66" s="80" customFormat="1" ht="15.5" x14ac:dyDescent="0.35">
      <c r="A257" s="138"/>
      <c r="B257" s="137"/>
      <c r="C257" s="136"/>
      <c r="D257" s="140"/>
      <c r="E257" s="136"/>
      <c r="F257" s="136"/>
      <c r="G257" s="72"/>
      <c r="H257" s="73"/>
      <c r="I257" s="136"/>
      <c r="J257" s="141"/>
      <c r="K257" s="134"/>
      <c r="L257" s="134"/>
      <c r="M257" s="134"/>
      <c r="N257" s="134"/>
      <c r="O257" s="134"/>
      <c r="P257" s="134"/>
      <c r="Q257" s="134"/>
      <c r="R257" s="134"/>
      <c r="S257" s="134"/>
      <c r="T257" s="134"/>
      <c r="U257" s="134"/>
      <c r="V257" s="134"/>
      <c r="W257" s="134"/>
      <c r="X257" s="134"/>
      <c r="Y257" s="134"/>
      <c r="Z257" s="134"/>
      <c r="AA257" s="134"/>
      <c r="AB257" s="134"/>
      <c r="AC257" s="134"/>
      <c r="AD257" s="132"/>
      <c r="AE257" s="137"/>
      <c r="AF257" s="132"/>
      <c r="AG257" s="132"/>
      <c r="AH257" s="132"/>
      <c r="AI257" s="133"/>
      <c r="AJ257" s="74"/>
      <c r="AK257" s="75"/>
      <c r="AL257" s="76"/>
      <c r="AM257" s="76"/>
      <c r="AN257" s="77"/>
      <c r="AO257" s="76"/>
      <c r="AP257" s="77"/>
      <c r="AQ257" s="76"/>
      <c r="AR257" s="77"/>
      <c r="AS257" s="76"/>
      <c r="AT257" s="77"/>
      <c r="AU257" s="76"/>
      <c r="AV257" s="77"/>
      <c r="AW257" s="76"/>
      <c r="AX257" s="77"/>
      <c r="AY257" s="76"/>
      <c r="AZ257" s="77"/>
      <c r="BA257" s="85"/>
      <c r="BB257" s="85"/>
      <c r="BC257" s="78"/>
      <c r="BD257" s="79"/>
      <c r="BE257" s="79"/>
      <c r="BF257" s="79"/>
      <c r="BG257" s="135"/>
      <c r="BH257" s="135"/>
      <c r="BI257" s="135"/>
      <c r="BJ257" s="135"/>
      <c r="BK257" s="136"/>
      <c r="BL257" s="133"/>
      <c r="BM257" s="133"/>
      <c r="BN257" s="133"/>
    </row>
    <row r="258" spans="1:66" s="80" customFormat="1" ht="15.5" x14ac:dyDescent="0.35">
      <c r="A258" s="138"/>
      <c r="B258" s="137"/>
      <c r="C258" s="136"/>
      <c r="D258" s="140"/>
      <c r="E258" s="136"/>
      <c r="F258" s="136"/>
      <c r="G258" s="72"/>
      <c r="H258" s="73"/>
      <c r="I258" s="136"/>
      <c r="J258" s="141"/>
      <c r="K258" s="134"/>
      <c r="L258" s="134"/>
      <c r="M258" s="134"/>
      <c r="N258" s="134"/>
      <c r="O258" s="134"/>
      <c r="P258" s="134"/>
      <c r="Q258" s="134"/>
      <c r="R258" s="134"/>
      <c r="S258" s="134"/>
      <c r="T258" s="134"/>
      <c r="U258" s="134"/>
      <c r="V258" s="134"/>
      <c r="W258" s="134"/>
      <c r="X258" s="134"/>
      <c r="Y258" s="134"/>
      <c r="Z258" s="134"/>
      <c r="AA258" s="134"/>
      <c r="AB258" s="134"/>
      <c r="AC258" s="134"/>
      <c r="AD258" s="132"/>
      <c r="AE258" s="137"/>
      <c r="AF258" s="132"/>
      <c r="AG258" s="132"/>
      <c r="AH258" s="132"/>
      <c r="AI258" s="133"/>
      <c r="AJ258" s="74"/>
      <c r="AK258" s="75"/>
      <c r="AL258" s="76"/>
      <c r="AM258" s="76"/>
      <c r="AN258" s="77"/>
      <c r="AO258" s="76"/>
      <c r="AP258" s="77"/>
      <c r="AQ258" s="76"/>
      <c r="AR258" s="77"/>
      <c r="AS258" s="76"/>
      <c r="AT258" s="77"/>
      <c r="AU258" s="76"/>
      <c r="AV258" s="77"/>
      <c r="AW258" s="76"/>
      <c r="AX258" s="77"/>
      <c r="AY258" s="76"/>
      <c r="AZ258" s="77"/>
      <c r="BA258" s="85"/>
      <c r="BB258" s="85"/>
      <c r="BC258" s="78"/>
      <c r="BD258" s="79"/>
      <c r="BE258" s="79"/>
      <c r="BF258" s="79"/>
      <c r="BG258" s="135"/>
      <c r="BH258" s="135"/>
      <c r="BI258" s="135"/>
      <c r="BJ258" s="135"/>
      <c r="BK258" s="136"/>
      <c r="BL258" s="133"/>
      <c r="BM258" s="133"/>
      <c r="BN258" s="133"/>
    </row>
    <row r="259" spans="1:66" s="80" customFormat="1" ht="15.5" x14ac:dyDescent="0.35">
      <c r="A259" s="138"/>
      <c r="B259" s="137"/>
      <c r="C259" s="136"/>
      <c r="D259" s="140"/>
      <c r="E259" s="136"/>
      <c r="F259" s="136"/>
      <c r="G259" s="72"/>
      <c r="H259" s="73"/>
      <c r="I259" s="136"/>
      <c r="J259" s="141"/>
      <c r="K259" s="134"/>
      <c r="L259" s="134"/>
      <c r="M259" s="134"/>
      <c r="N259" s="134"/>
      <c r="O259" s="134"/>
      <c r="P259" s="134"/>
      <c r="Q259" s="134"/>
      <c r="R259" s="134"/>
      <c r="S259" s="134"/>
      <c r="T259" s="134"/>
      <c r="U259" s="134"/>
      <c r="V259" s="134"/>
      <c r="W259" s="134"/>
      <c r="X259" s="134"/>
      <c r="Y259" s="134"/>
      <c r="Z259" s="134"/>
      <c r="AA259" s="134"/>
      <c r="AB259" s="134"/>
      <c r="AC259" s="134"/>
      <c r="AD259" s="132"/>
      <c r="AE259" s="137"/>
      <c r="AF259" s="132"/>
      <c r="AG259" s="132"/>
      <c r="AH259" s="132"/>
      <c r="AI259" s="133"/>
      <c r="AJ259" s="74"/>
      <c r="AK259" s="75"/>
      <c r="AL259" s="76"/>
      <c r="AM259" s="76"/>
      <c r="AN259" s="77"/>
      <c r="AO259" s="76"/>
      <c r="AP259" s="77"/>
      <c r="AQ259" s="76"/>
      <c r="AR259" s="77"/>
      <c r="AS259" s="76"/>
      <c r="AT259" s="77"/>
      <c r="AU259" s="76"/>
      <c r="AV259" s="77"/>
      <c r="AW259" s="76"/>
      <c r="AX259" s="77"/>
      <c r="AY259" s="76"/>
      <c r="AZ259" s="77"/>
      <c r="BA259" s="85"/>
      <c r="BB259" s="85"/>
      <c r="BC259" s="78"/>
      <c r="BD259" s="79"/>
      <c r="BE259" s="79"/>
      <c r="BF259" s="79"/>
      <c r="BG259" s="135"/>
      <c r="BH259" s="135"/>
      <c r="BI259" s="135"/>
      <c r="BJ259" s="135"/>
      <c r="BK259" s="136"/>
      <c r="BL259" s="133"/>
      <c r="BM259" s="133"/>
      <c r="BN259" s="133"/>
    </row>
    <row r="260" spans="1:66" s="80" customFormat="1" ht="15.5" x14ac:dyDescent="0.35">
      <c r="A260" s="138"/>
      <c r="B260" s="137"/>
      <c r="C260" s="136"/>
      <c r="D260" s="140"/>
      <c r="E260" s="136"/>
      <c r="F260" s="136"/>
      <c r="G260" s="72"/>
      <c r="H260" s="73"/>
      <c r="I260" s="136"/>
      <c r="J260" s="141"/>
      <c r="K260" s="134"/>
      <c r="L260" s="134"/>
      <c r="M260" s="134"/>
      <c r="N260" s="134"/>
      <c r="O260" s="134"/>
      <c r="P260" s="134"/>
      <c r="Q260" s="134"/>
      <c r="R260" s="134"/>
      <c r="S260" s="134"/>
      <c r="T260" s="134"/>
      <c r="U260" s="134"/>
      <c r="V260" s="134"/>
      <c r="W260" s="134"/>
      <c r="X260" s="134"/>
      <c r="Y260" s="134"/>
      <c r="Z260" s="134"/>
      <c r="AA260" s="134"/>
      <c r="AB260" s="134"/>
      <c r="AC260" s="134"/>
      <c r="AD260" s="132"/>
      <c r="AE260" s="137"/>
      <c r="AF260" s="132"/>
      <c r="AG260" s="132"/>
      <c r="AH260" s="132"/>
      <c r="AI260" s="133"/>
      <c r="AJ260" s="74"/>
      <c r="AK260" s="75"/>
      <c r="AL260" s="76"/>
      <c r="AM260" s="76"/>
      <c r="AN260" s="77"/>
      <c r="AO260" s="76"/>
      <c r="AP260" s="77"/>
      <c r="AQ260" s="76"/>
      <c r="AR260" s="77"/>
      <c r="AS260" s="76"/>
      <c r="AT260" s="77"/>
      <c r="AU260" s="76"/>
      <c r="AV260" s="77"/>
      <c r="AW260" s="76"/>
      <c r="AX260" s="77"/>
      <c r="AY260" s="76"/>
      <c r="AZ260" s="77"/>
      <c r="BA260" s="85"/>
      <c r="BB260" s="85"/>
      <c r="BC260" s="78"/>
      <c r="BD260" s="79"/>
      <c r="BE260" s="79"/>
      <c r="BF260" s="79"/>
      <c r="BG260" s="135"/>
      <c r="BH260" s="135"/>
      <c r="BI260" s="135"/>
      <c r="BJ260" s="135"/>
      <c r="BK260" s="136"/>
      <c r="BL260" s="133"/>
      <c r="BM260" s="133"/>
      <c r="BN260" s="133"/>
    </row>
    <row r="261" spans="1:66" s="80" customFormat="1" ht="15.5" x14ac:dyDescent="0.35">
      <c r="A261" s="138"/>
      <c r="B261" s="137"/>
      <c r="C261" s="136"/>
      <c r="D261" s="140"/>
      <c r="E261" s="136"/>
      <c r="F261" s="136"/>
      <c r="G261" s="72"/>
      <c r="H261" s="73"/>
      <c r="I261" s="136"/>
      <c r="J261" s="141"/>
      <c r="K261" s="134"/>
      <c r="L261" s="134"/>
      <c r="M261" s="134"/>
      <c r="N261" s="134"/>
      <c r="O261" s="134"/>
      <c r="P261" s="134"/>
      <c r="Q261" s="134"/>
      <c r="R261" s="134"/>
      <c r="S261" s="134"/>
      <c r="T261" s="134"/>
      <c r="U261" s="134"/>
      <c r="V261" s="134"/>
      <c r="W261" s="134"/>
      <c r="X261" s="134"/>
      <c r="Y261" s="134"/>
      <c r="Z261" s="134"/>
      <c r="AA261" s="134"/>
      <c r="AB261" s="134"/>
      <c r="AC261" s="134"/>
      <c r="AD261" s="132"/>
      <c r="AE261" s="137"/>
      <c r="AF261" s="132"/>
      <c r="AG261" s="132"/>
      <c r="AH261" s="132"/>
      <c r="AI261" s="133"/>
      <c r="AJ261" s="74"/>
      <c r="AK261" s="75"/>
      <c r="AL261" s="76"/>
      <c r="AM261" s="76"/>
      <c r="AN261" s="77"/>
      <c r="AO261" s="76"/>
      <c r="AP261" s="77"/>
      <c r="AQ261" s="76"/>
      <c r="AR261" s="77"/>
      <c r="AS261" s="76"/>
      <c r="AT261" s="77"/>
      <c r="AU261" s="76"/>
      <c r="AV261" s="77"/>
      <c r="AW261" s="76"/>
      <c r="AX261" s="77"/>
      <c r="AY261" s="76"/>
      <c r="AZ261" s="77"/>
      <c r="BA261" s="85"/>
      <c r="BB261" s="85"/>
      <c r="BC261" s="78"/>
      <c r="BD261" s="79"/>
      <c r="BE261" s="79"/>
      <c r="BF261" s="79"/>
      <c r="BG261" s="135"/>
      <c r="BH261" s="135"/>
      <c r="BI261" s="135"/>
      <c r="BJ261" s="135"/>
      <c r="BK261" s="136"/>
      <c r="BL261" s="133"/>
      <c r="BM261" s="133"/>
      <c r="BN261" s="133"/>
    </row>
    <row r="262" spans="1:66" s="80" customFormat="1" ht="15.5" x14ac:dyDescent="0.35">
      <c r="A262" s="138"/>
      <c r="B262" s="137"/>
      <c r="C262" s="136"/>
      <c r="D262" s="140"/>
      <c r="E262" s="136"/>
      <c r="F262" s="136"/>
      <c r="G262" s="72"/>
      <c r="H262" s="73"/>
      <c r="I262" s="136"/>
      <c r="J262" s="141"/>
      <c r="K262" s="134"/>
      <c r="L262" s="134"/>
      <c r="M262" s="134"/>
      <c r="N262" s="134"/>
      <c r="O262" s="134"/>
      <c r="P262" s="134"/>
      <c r="Q262" s="134"/>
      <c r="R262" s="134"/>
      <c r="S262" s="134"/>
      <c r="T262" s="134"/>
      <c r="U262" s="134"/>
      <c r="V262" s="134"/>
      <c r="W262" s="134"/>
      <c r="X262" s="134"/>
      <c r="Y262" s="134"/>
      <c r="Z262" s="134"/>
      <c r="AA262" s="134"/>
      <c r="AB262" s="134"/>
      <c r="AC262" s="134"/>
      <c r="AD262" s="132"/>
      <c r="AE262" s="137"/>
      <c r="AF262" s="132"/>
      <c r="AG262" s="132"/>
      <c r="AH262" s="132"/>
      <c r="AI262" s="133"/>
      <c r="AJ262" s="74"/>
      <c r="AK262" s="75"/>
      <c r="AL262" s="76"/>
      <c r="AM262" s="76"/>
      <c r="AN262" s="77"/>
      <c r="AO262" s="76"/>
      <c r="AP262" s="77"/>
      <c r="AQ262" s="76"/>
      <c r="AR262" s="77"/>
      <c r="AS262" s="76"/>
      <c r="AT262" s="77"/>
      <c r="AU262" s="76"/>
      <c r="AV262" s="77"/>
      <c r="AW262" s="76"/>
      <c r="AX262" s="77"/>
      <c r="AY262" s="76"/>
      <c r="AZ262" s="77"/>
      <c r="BA262" s="85"/>
      <c r="BB262" s="85"/>
      <c r="BC262" s="78"/>
      <c r="BD262" s="79"/>
      <c r="BE262" s="79"/>
      <c r="BF262" s="79"/>
      <c r="BG262" s="135"/>
      <c r="BH262" s="135"/>
      <c r="BI262" s="135"/>
      <c r="BJ262" s="135"/>
      <c r="BK262" s="136"/>
      <c r="BL262" s="133"/>
      <c r="BM262" s="133"/>
      <c r="BN262" s="133"/>
    </row>
    <row r="263" spans="1:66" s="80" customFormat="1" ht="15.5" x14ac:dyDescent="0.35">
      <c r="A263" s="138"/>
      <c r="B263" s="137"/>
      <c r="C263" s="136"/>
      <c r="D263" s="140"/>
      <c r="E263" s="136"/>
      <c r="F263" s="136"/>
      <c r="G263" s="72"/>
      <c r="H263" s="73"/>
      <c r="I263" s="136"/>
      <c r="J263" s="141"/>
      <c r="K263" s="134"/>
      <c r="L263" s="134"/>
      <c r="M263" s="134"/>
      <c r="N263" s="134"/>
      <c r="O263" s="134"/>
      <c r="P263" s="134"/>
      <c r="Q263" s="134"/>
      <c r="R263" s="134"/>
      <c r="S263" s="134"/>
      <c r="T263" s="134"/>
      <c r="U263" s="134"/>
      <c r="V263" s="134"/>
      <c r="W263" s="134"/>
      <c r="X263" s="134"/>
      <c r="Y263" s="134"/>
      <c r="Z263" s="134"/>
      <c r="AA263" s="134"/>
      <c r="AB263" s="134"/>
      <c r="AC263" s="134"/>
      <c r="AD263" s="132"/>
      <c r="AE263" s="137"/>
      <c r="AF263" s="132"/>
      <c r="AG263" s="132"/>
      <c r="AH263" s="132"/>
      <c r="AI263" s="133"/>
      <c r="AJ263" s="74"/>
      <c r="AK263" s="75"/>
      <c r="AL263" s="76"/>
      <c r="AM263" s="76"/>
      <c r="AN263" s="77"/>
      <c r="AO263" s="76"/>
      <c r="AP263" s="77"/>
      <c r="AQ263" s="76"/>
      <c r="AR263" s="77"/>
      <c r="AS263" s="76"/>
      <c r="AT263" s="77"/>
      <c r="AU263" s="76"/>
      <c r="AV263" s="77"/>
      <c r="AW263" s="76"/>
      <c r="AX263" s="77"/>
      <c r="AY263" s="76"/>
      <c r="AZ263" s="77"/>
      <c r="BA263" s="85"/>
      <c r="BB263" s="85"/>
      <c r="BC263" s="78"/>
      <c r="BD263" s="79"/>
      <c r="BE263" s="79"/>
      <c r="BF263" s="79"/>
      <c r="BG263" s="135"/>
      <c r="BH263" s="135"/>
      <c r="BI263" s="135"/>
      <c r="BJ263" s="135"/>
      <c r="BK263" s="136"/>
      <c r="BL263" s="133"/>
      <c r="BM263" s="133"/>
      <c r="BN263" s="133"/>
    </row>
    <row r="264" spans="1:66" s="80" customFormat="1" ht="15.5" x14ac:dyDescent="0.35">
      <c r="A264" s="138"/>
      <c r="B264" s="137"/>
      <c r="C264" s="136"/>
      <c r="D264" s="140"/>
      <c r="E264" s="136"/>
      <c r="F264" s="136"/>
      <c r="G264" s="72"/>
      <c r="H264" s="73"/>
      <c r="I264" s="136"/>
      <c r="J264" s="141"/>
      <c r="K264" s="134"/>
      <c r="L264" s="134"/>
      <c r="M264" s="134"/>
      <c r="N264" s="134"/>
      <c r="O264" s="134"/>
      <c r="P264" s="134"/>
      <c r="Q264" s="134"/>
      <c r="R264" s="134"/>
      <c r="S264" s="134"/>
      <c r="T264" s="134"/>
      <c r="U264" s="134"/>
      <c r="V264" s="134"/>
      <c r="W264" s="134"/>
      <c r="X264" s="134"/>
      <c r="Y264" s="134"/>
      <c r="Z264" s="134"/>
      <c r="AA264" s="134"/>
      <c r="AB264" s="134"/>
      <c r="AC264" s="134"/>
      <c r="AD264" s="132"/>
      <c r="AE264" s="137"/>
      <c r="AF264" s="132"/>
      <c r="AG264" s="132"/>
      <c r="AH264" s="132"/>
      <c r="AI264" s="133"/>
      <c r="AJ264" s="74"/>
      <c r="AK264" s="75"/>
      <c r="AL264" s="76"/>
      <c r="AM264" s="76"/>
      <c r="AN264" s="77"/>
      <c r="AO264" s="76"/>
      <c r="AP264" s="77"/>
      <c r="AQ264" s="76"/>
      <c r="AR264" s="77"/>
      <c r="AS264" s="76"/>
      <c r="AT264" s="77"/>
      <c r="AU264" s="76"/>
      <c r="AV264" s="77"/>
      <c r="AW264" s="76"/>
      <c r="AX264" s="77"/>
      <c r="AY264" s="76"/>
      <c r="AZ264" s="77"/>
      <c r="BA264" s="85"/>
      <c r="BB264" s="85"/>
      <c r="BC264" s="78"/>
      <c r="BD264" s="79"/>
      <c r="BE264" s="79"/>
      <c r="BF264" s="79"/>
      <c r="BG264" s="135"/>
      <c r="BH264" s="135"/>
      <c r="BI264" s="135"/>
      <c r="BJ264" s="135"/>
      <c r="BK264" s="136"/>
      <c r="BL264" s="133"/>
      <c r="BM264" s="133"/>
      <c r="BN264" s="133"/>
    </row>
    <row r="265" spans="1:66" s="80" customFormat="1" ht="15.5" x14ac:dyDescent="0.35">
      <c r="A265" s="138"/>
      <c r="B265" s="137"/>
      <c r="C265" s="136"/>
      <c r="D265" s="140"/>
      <c r="E265" s="136"/>
      <c r="F265" s="136"/>
      <c r="G265" s="72"/>
      <c r="H265" s="73"/>
      <c r="I265" s="136"/>
      <c r="J265" s="141"/>
      <c r="K265" s="134"/>
      <c r="L265" s="134"/>
      <c r="M265" s="134"/>
      <c r="N265" s="134"/>
      <c r="O265" s="134"/>
      <c r="P265" s="134"/>
      <c r="Q265" s="134"/>
      <c r="R265" s="134"/>
      <c r="S265" s="134"/>
      <c r="T265" s="134"/>
      <c r="U265" s="134"/>
      <c r="V265" s="134"/>
      <c r="W265" s="134"/>
      <c r="X265" s="134"/>
      <c r="Y265" s="134"/>
      <c r="Z265" s="134"/>
      <c r="AA265" s="134"/>
      <c r="AB265" s="134"/>
      <c r="AC265" s="134"/>
      <c r="AD265" s="132"/>
      <c r="AE265" s="137"/>
      <c r="AF265" s="132"/>
      <c r="AG265" s="132"/>
      <c r="AH265" s="132"/>
      <c r="AI265" s="133"/>
      <c r="AJ265" s="74"/>
      <c r="AK265" s="75"/>
      <c r="AL265" s="76"/>
      <c r="AM265" s="76"/>
      <c r="AN265" s="77"/>
      <c r="AO265" s="76"/>
      <c r="AP265" s="77"/>
      <c r="AQ265" s="76"/>
      <c r="AR265" s="77"/>
      <c r="AS265" s="76"/>
      <c r="AT265" s="77"/>
      <c r="AU265" s="76"/>
      <c r="AV265" s="77"/>
      <c r="AW265" s="76"/>
      <c r="AX265" s="77"/>
      <c r="AY265" s="76"/>
      <c r="AZ265" s="77"/>
      <c r="BA265" s="85"/>
      <c r="BB265" s="85"/>
      <c r="BC265" s="78"/>
      <c r="BD265" s="79"/>
      <c r="BE265" s="79"/>
      <c r="BF265" s="79"/>
      <c r="BG265" s="135"/>
      <c r="BH265" s="135"/>
      <c r="BI265" s="135"/>
      <c r="BJ265" s="135"/>
      <c r="BK265" s="136"/>
      <c r="BL265" s="133"/>
      <c r="BM265" s="133"/>
      <c r="BN265" s="133"/>
    </row>
    <row r="266" spans="1:66" s="80" customFormat="1" ht="15.5" x14ac:dyDescent="0.35">
      <c r="A266" s="138"/>
      <c r="B266" s="137"/>
      <c r="C266" s="136"/>
      <c r="D266" s="140"/>
      <c r="E266" s="136"/>
      <c r="F266" s="136"/>
      <c r="G266" s="72"/>
      <c r="H266" s="73"/>
      <c r="I266" s="136"/>
      <c r="J266" s="141"/>
      <c r="K266" s="134"/>
      <c r="L266" s="134"/>
      <c r="M266" s="134"/>
      <c r="N266" s="134"/>
      <c r="O266" s="134"/>
      <c r="P266" s="134"/>
      <c r="Q266" s="134"/>
      <c r="R266" s="134"/>
      <c r="S266" s="134"/>
      <c r="T266" s="134"/>
      <c r="U266" s="134"/>
      <c r="V266" s="134"/>
      <c r="W266" s="134"/>
      <c r="X266" s="134"/>
      <c r="Y266" s="134"/>
      <c r="Z266" s="134"/>
      <c r="AA266" s="134"/>
      <c r="AB266" s="134"/>
      <c r="AC266" s="134"/>
      <c r="AD266" s="132"/>
      <c r="AE266" s="137"/>
      <c r="AF266" s="132"/>
      <c r="AG266" s="132"/>
      <c r="AH266" s="132"/>
      <c r="AI266" s="133"/>
      <c r="AJ266" s="74"/>
      <c r="AK266" s="75"/>
      <c r="AL266" s="76"/>
      <c r="AM266" s="76"/>
      <c r="AN266" s="77"/>
      <c r="AO266" s="76"/>
      <c r="AP266" s="77"/>
      <c r="AQ266" s="76"/>
      <c r="AR266" s="77"/>
      <c r="AS266" s="76"/>
      <c r="AT266" s="77"/>
      <c r="AU266" s="76"/>
      <c r="AV266" s="77"/>
      <c r="AW266" s="76"/>
      <c r="AX266" s="77"/>
      <c r="AY266" s="76"/>
      <c r="AZ266" s="77"/>
      <c r="BA266" s="85"/>
      <c r="BB266" s="85"/>
      <c r="BC266" s="78"/>
      <c r="BD266" s="79"/>
      <c r="BE266" s="79"/>
      <c r="BF266" s="79"/>
      <c r="BG266" s="135"/>
      <c r="BH266" s="135"/>
      <c r="BI266" s="135"/>
      <c r="BJ266" s="135"/>
      <c r="BK266" s="136"/>
      <c r="BL266" s="133"/>
      <c r="BM266" s="133"/>
      <c r="BN266" s="133"/>
    </row>
    <row r="267" spans="1:66" s="80" customFormat="1" ht="15.5" x14ac:dyDescent="0.35">
      <c r="A267" s="138"/>
      <c r="B267" s="137"/>
      <c r="C267" s="136"/>
      <c r="D267" s="140"/>
      <c r="E267" s="136"/>
      <c r="F267" s="136"/>
      <c r="G267" s="72"/>
      <c r="H267" s="73"/>
      <c r="I267" s="136"/>
      <c r="J267" s="141"/>
      <c r="K267" s="134"/>
      <c r="L267" s="134"/>
      <c r="M267" s="134"/>
      <c r="N267" s="134"/>
      <c r="O267" s="134"/>
      <c r="P267" s="134"/>
      <c r="Q267" s="134"/>
      <c r="R267" s="134"/>
      <c r="S267" s="134"/>
      <c r="T267" s="134"/>
      <c r="U267" s="134"/>
      <c r="V267" s="134"/>
      <c r="W267" s="134"/>
      <c r="X267" s="134"/>
      <c r="Y267" s="134"/>
      <c r="Z267" s="134"/>
      <c r="AA267" s="134"/>
      <c r="AB267" s="134"/>
      <c r="AC267" s="134"/>
      <c r="AD267" s="132"/>
      <c r="AE267" s="137"/>
      <c r="AF267" s="132"/>
      <c r="AG267" s="132"/>
      <c r="AH267" s="132"/>
      <c r="AI267" s="133"/>
      <c r="AJ267" s="74"/>
      <c r="AK267" s="75"/>
      <c r="AL267" s="76"/>
      <c r="AM267" s="76"/>
      <c r="AN267" s="77"/>
      <c r="AO267" s="76"/>
      <c r="AP267" s="77"/>
      <c r="AQ267" s="76"/>
      <c r="AR267" s="77"/>
      <c r="AS267" s="76"/>
      <c r="AT267" s="77"/>
      <c r="AU267" s="76"/>
      <c r="AV267" s="77"/>
      <c r="AW267" s="76"/>
      <c r="AX267" s="77"/>
      <c r="AY267" s="76"/>
      <c r="AZ267" s="77"/>
      <c r="BA267" s="85"/>
      <c r="BB267" s="85"/>
      <c r="BC267" s="78"/>
      <c r="BD267" s="79"/>
      <c r="BE267" s="79"/>
      <c r="BF267" s="79"/>
      <c r="BG267" s="135"/>
      <c r="BH267" s="135"/>
      <c r="BI267" s="135"/>
      <c r="BJ267" s="135"/>
      <c r="BK267" s="136"/>
      <c r="BL267" s="133"/>
      <c r="BM267" s="133"/>
      <c r="BN267" s="133"/>
    </row>
    <row r="268" spans="1:66" s="80" customFormat="1" ht="15.5" x14ac:dyDescent="0.35">
      <c r="A268" s="138"/>
      <c r="B268" s="137"/>
      <c r="C268" s="136"/>
      <c r="D268" s="140"/>
      <c r="E268" s="136"/>
      <c r="F268" s="136"/>
      <c r="G268" s="72"/>
      <c r="H268" s="73"/>
      <c r="I268" s="136"/>
      <c r="J268" s="141"/>
      <c r="K268" s="134"/>
      <c r="L268" s="134"/>
      <c r="M268" s="134"/>
      <c r="N268" s="134"/>
      <c r="O268" s="134"/>
      <c r="P268" s="134"/>
      <c r="Q268" s="134"/>
      <c r="R268" s="134"/>
      <c r="S268" s="134"/>
      <c r="T268" s="134"/>
      <c r="U268" s="134"/>
      <c r="V268" s="134"/>
      <c r="W268" s="134"/>
      <c r="X268" s="134"/>
      <c r="Y268" s="134"/>
      <c r="Z268" s="134"/>
      <c r="AA268" s="134"/>
      <c r="AB268" s="134"/>
      <c r="AC268" s="134"/>
      <c r="AD268" s="132"/>
      <c r="AE268" s="137"/>
      <c r="AF268" s="132"/>
      <c r="AG268" s="132"/>
      <c r="AH268" s="132"/>
      <c r="AI268" s="133"/>
      <c r="AJ268" s="74"/>
      <c r="AK268" s="75"/>
      <c r="AL268" s="76"/>
      <c r="AM268" s="76"/>
      <c r="AN268" s="77"/>
      <c r="AO268" s="76"/>
      <c r="AP268" s="77"/>
      <c r="AQ268" s="76"/>
      <c r="AR268" s="77"/>
      <c r="AS268" s="76"/>
      <c r="AT268" s="77"/>
      <c r="AU268" s="76"/>
      <c r="AV268" s="77"/>
      <c r="AW268" s="76"/>
      <c r="AX268" s="77"/>
      <c r="AY268" s="76"/>
      <c r="AZ268" s="77"/>
      <c r="BA268" s="85"/>
      <c r="BB268" s="85"/>
      <c r="BC268" s="78"/>
      <c r="BD268" s="79"/>
      <c r="BE268" s="79"/>
      <c r="BF268" s="79"/>
      <c r="BG268" s="135"/>
      <c r="BH268" s="135"/>
      <c r="BI268" s="135"/>
      <c r="BJ268" s="135"/>
      <c r="BK268" s="136"/>
      <c r="BL268" s="133"/>
      <c r="BM268" s="133"/>
      <c r="BN268" s="133"/>
    </row>
    <row r="269" spans="1:66" s="80" customFormat="1" ht="15.5" x14ac:dyDescent="0.35">
      <c r="A269" s="138"/>
      <c r="B269" s="137"/>
      <c r="C269" s="136"/>
      <c r="D269" s="140"/>
      <c r="E269" s="136"/>
      <c r="F269" s="136"/>
      <c r="G269" s="72"/>
      <c r="H269" s="73"/>
      <c r="I269" s="136"/>
      <c r="J269" s="141"/>
      <c r="K269" s="134"/>
      <c r="L269" s="134"/>
      <c r="M269" s="134"/>
      <c r="N269" s="134"/>
      <c r="O269" s="134"/>
      <c r="P269" s="134"/>
      <c r="Q269" s="134"/>
      <c r="R269" s="134"/>
      <c r="S269" s="134"/>
      <c r="T269" s="134"/>
      <c r="U269" s="134"/>
      <c r="V269" s="134"/>
      <c r="W269" s="134"/>
      <c r="X269" s="134"/>
      <c r="Y269" s="134"/>
      <c r="Z269" s="134"/>
      <c r="AA269" s="134"/>
      <c r="AB269" s="134"/>
      <c r="AC269" s="134"/>
      <c r="AD269" s="132"/>
      <c r="AE269" s="137"/>
      <c r="AF269" s="132"/>
      <c r="AG269" s="132"/>
      <c r="AH269" s="132"/>
      <c r="AI269" s="133"/>
      <c r="AJ269" s="74"/>
      <c r="AK269" s="75"/>
      <c r="AL269" s="76"/>
      <c r="AM269" s="76"/>
      <c r="AN269" s="77"/>
      <c r="AO269" s="76"/>
      <c r="AP269" s="77"/>
      <c r="AQ269" s="76"/>
      <c r="AR269" s="77"/>
      <c r="AS269" s="76"/>
      <c r="AT269" s="77"/>
      <c r="AU269" s="76"/>
      <c r="AV269" s="77"/>
      <c r="AW269" s="76"/>
      <c r="AX269" s="77"/>
      <c r="AY269" s="76"/>
      <c r="AZ269" s="77"/>
      <c r="BA269" s="85"/>
      <c r="BB269" s="85"/>
      <c r="BC269" s="78"/>
      <c r="BD269" s="79"/>
      <c r="BE269" s="79"/>
      <c r="BF269" s="79"/>
      <c r="BG269" s="135"/>
      <c r="BH269" s="135"/>
      <c r="BI269" s="135"/>
      <c r="BJ269" s="135"/>
      <c r="BK269" s="136"/>
      <c r="BL269" s="133"/>
      <c r="BM269" s="133"/>
      <c r="BN269" s="133"/>
    </row>
    <row r="270" spans="1:66" s="80" customFormat="1" ht="15.5" x14ac:dyDescent="0.35">
      <c r="A270" s="138"/>
      <c r="B270" s="137"/>
      <c r="C270" s="136"/>
      <c r="D270" s="140"/>
      <c r="E270" s="136"/>
      <c r="F270" s="136"/>
      <c r="G270" s="72"/>
      <c r="H270" s="73"/>
      <c r="I270" s="136"/>
      <c r="J270" s="141"/>
      <c r="K270" s="134"/>
      <c r="L270" s="134"/>
      <c r="M270" s="134"/>
      <c r="N270" s="134"/>
      <c r="O270" s="134"/>
      <c r="P270" s="134"/>
      <c r="Q270" s="134"/>
      <c r="R270" s="134"/>
      <c r="S270" s="134"/>
      <c r="T270" s="134"/>
      <c r="U270" s="134"/>
      <c r="V270" s="134"/>
      <c r="W270" s="134"/>
      <c r="X270" s="134"/>
      <c r="Y270" s="134"/>
      <c r="Z270" s="134"/>
      <c r="AA270" s="134"/>
      <c r="AB270" s="134"/>
      <c r="AC270" s="134"/>
      <c r="AD270" s="132"/>
      <c r="AE270" s="137"/>
      <c r="AF270" s="132"/>
      <c r="AG270" s="132"/>
      <c r="AH270" s="132"/>
      <c r="AI270" s="133"/>
      <c r="AJ270" s="74"/>
      <c r="AK270" s="75"/>
      <c r="AL270" s="76"/>
      <c r="AM270" s="76"/>
      <c r="AN270" s="77"/>
      <c r="AO270" s="76"/>
      <c r="AP270" s="77"/>
      <c r="AQ270" s="76"/>
      <c r="AR270" s="77"/>
      <c r="AS270" s="76"/>
      <c r="AT270" s="77"/>
      <c r="AU270" s="76"/>
      <c r="AV270" s="77"/>
      <c r="AW270" s="76"/>
      <c r="AX270" s="77"/>
      <c r="AY270" s="76"/>
      <c r="AZ270" s="77"/>
      <c r="BA270" s="85"/>
      <c r="BB270" s="85"/>
      <c r="BC270" s="78"/>
      <c r="BD270" s="79"/>
      <c r="BE270" s="79"/>
      <c r="BF270" s="79"/>
      <c r="BG270" s="135"/>
      <c r="BH270" s="135"/>
      <c r="BI270" s="135"/>
      <c r="BJ270" s="135"/>
      <c r="BK270" s="136"/>
      <c r="BL270" s="133"/>
      <c r="BM270" s="133"/>
      <c r="BN270" s="133"/>
    </row>
    <row r="271" spans="1:66" s="80" customFormat="1" ht="15.5" x14ac:dyDescent="0.35">
      <c r="A271" s="138"/>
      <c r="B271" s="137"/>
      <c r="C271" s="136"/>
      <c r="D271" s="140"/>
      <c r="E271" s="136"/>
      <c r="F271" s="136"/>
      <c r="G271" s="72"/>
      <c r="H271" s="73"/>
      <c r="I271" s="136"/>
      <c r="J271" s="141"/>
      <c r="K271" s="134"/>
      <c r="L271" s="134"/>
      <c r="M271" s="134"/>
      <c r="N271" s="134"/>
      <c r="O271" s="134"/>
      <c r="P271" s="134"/>
      <c r="Q271" s="134"/>
      <c r="R271" s="134"/>
      <c r="S271" s="134"/>
      <c r="T271" s="134"/>
      <c r="U271" s="134"/>
      <c r="V271" s="134"/>
      <c r="W271" s="134"/>
      <c r="X271" s="134"/>
      <c r="Y271" s="134"/>
      <c r="Z271" s="134"/>
      <c r="AA271" s="134"/>
      <c r="AB271" s="134"/>
      <c r="AC271" s="134"/>
      <c r="AD271" s="132"/>
      <c r="AE271" s="137"/>
      <c r="AF271" s="132"/>
      <c r="AG271" s="132"/>
      <c r="AH271" s="132"/>
      <c r="AI271" s="133"/>
      <c r="AJ271" s="74"/>
      <c r="AK271" s="75"/>
      <c r="AL271" s="76"/>
      <c r="AM271" s="76"/>
      <c r="AN271" s="77"/>
      <c r="AO271" s="76"/>
      <c r="AP271" s="77"/>
      <c r="AQ271" s="76"/>
      <c r="AR271" s="77"/>
      <c r="AS271" s="76"/>
      <c r="AT271" s="77"/>
      <c r="AU271" s="76"/>
      <c r="AV271" s="77"/>
      <c r="AW271" s="76"/>
      <c r="AX271" s="77"/>
      <c r="AY271" s="76"/>
      <c r="AZ271" s="77"/>
      <c r="BA271" s="85"/>
      <c r="BB271" s="85"/>
      <c r="BC271" s="78"/>
      <c r="BD271" s="79"/>
      <c r="BE271" s="79"/>
      <c r="BF271" s="79"/>
      <c r="BG271" s="135"/>
      <c r="BH271" s="135"/>
      <c r="BI271" s="135"/>
      <c r="BJ271" s="135"/>
      <c r="BK271" s="136"/>
      <c r="BL271" s="133"/>
      <c r="BM271" s="133"/>
      <c r="BN271" s="133"/>
    </row>
    <row r="272" spans="1:66" s="80" customFormat="1" ht="15.5" x14ac:dyDescent="0.35">
      <c r="A272" s="138"/>
      <c r="B272" s="137"/>
      <c r="C272" s="136"/>
      <c r="D272" s="140"/>
      <c r="E272" s="136"/>
      <c r="F272" s="136"/>
      <c r="G272" s="72"/>
      <c r="H272" s="73"/>
      <c r="I272" s="136"/>
      <c r="J272" s="141"/>
      <c r="K272" s="134"/>
      <c r="L272" s="134"/>
      <c r="M272" s="134"/>
      <c r="N272" s="134"/>
      <c r="O272" s="134"/>
      <c r="P272" s="134"/>
      <c r="Q272" s="134"/>
      <c r="R272" s="134"/>
      <c r="S272" s="134"/>
      <c r="T272" s="134"/>
      <c r="U272" s="134"/>
      <c r="V272" s="134"/>
      <c r="W272" s="134"/>
      <c r="X272" s="134"/>
      <c r="Y272" s="134"/>
      <c r="Z272" s="134"/>
      <c r="AA272" s="134"/>
      <c r="AB272" s="134"/>
      <c r="AC272" s="134"/>
      <c r="AD272" s="132"/>
      <c r="AE272" s="137"/>
      <c r="AF272" s="132"/>
      <c r="AG272" s="132"/>
      <c r="AH272" s="132"/>
      <c r="AI272" s="133"/>
      <c r="AJ272" s="74"/>
      <c r="AK272" s="75"/>
      <c r="AL272" s="76"/>
      <c r="AM272" s="76"/>
      <c r="AN272" s="77"/>
      <c r="AO272" s="76"/>
      <c r="AP272" s="77"/>
      <c r="AQ272" s="76"/>
      <c r="AR272" s="77"/>
      <c r="AS272" s="76"/>
      <c r="AT272" s="77"/>
      <c r="AU272" s="76"/>
      <c r="AV272" s="77"/>
      <c r="AW272" s="76"/>
      <c r="AX272" s="77"/>
      <c r="AY272" s="76"/>
      <c r="AZ272" s="77"/>
      <c r="BA272" s="85"/>
      <c r="BB272" s="85"/>
      <c r="BC272" s="78"/>
      <c r="BD272" s="79"/>
      <c r="BE272" s="79"/>
      <c r="BF272" s="79"/>
      <c r="BG272" s="135"/>
      <c r="BH272" s="135"/>
      <c r="BI272" s="135"/>
      <c r="BJ272" s="135"/>
      <c r="BK272" s="136"/>
      <c r="BL272" s="133"/>
      <c r="BM272" s="133"/>
      <c r="BN272" s="133"/>
    </row>
    <row r="273" spans="1:66" s="80" customFormat="1" ht="15.5" x14ac:dyDescent="0.35">
      <c r="A273" s="138"/>
      <c r="B273" s="137"/>
      <c r="C273" s="136"/>
      <c r="D273" s="140"/>
      <c r="E273" s="136"/>
      <c r="F273" s="136"/>
      <c r="G273" s="72"/>
      <c r="H273" s="73"/>
      <c r="I273" s="136"/>
      <c r="J273" s="141"/>
      <c r="K273" s="134"/>
      <c r="L273" s="134"/>
      <c r="M273" s="134"/>
      <c r="N273" s="134"/>
      <c r="O273" s="134"/>
      <c r="P273" s="134"/>
      <c r="Q273" s="134"/>
      <c r="R273" s="134"/>
      <c r="S273" s="134"/>
      <c r="T273" s="134"/>
      <c r="U273" s="134"/>
      <c r="V273" s="134"/>
      <c r="W273" s="134"/>
      <c r="X273" s="134"/>
      <c r="Y273" s="134"/>
      <c r="Z273" s="134"/>
      <c r="AA273" s="134"/>
      <c r="AB273" s="134"/>
      <c r="AC273" s="134"/>
      <c r="AD273" s="132"/>
      <c r="AE273" s="137"/>
      <c r="AF273" s="132"/>
      <c r="AG273" s="132"/>
      <c r="AH273" s="132"/>
      <c r="AI273" s="133"/>
      <c r="AJ273" s="74"/>
      <c r="AK273" s="75"/>
      <c r="AL273" s="76"/>
      <c r="AM273" s="76"/>
      <c r="AN273" s="77"/>
      <c r="AO273" s="76"/>
      <c r="AP273" s="77"/>
      <c r="AQ273" s="76"/>
      <c r="AR273" s="77"/>
      <c r="AS273" s="76"/>
      <c r="AT273" s="77"/>
      <c r="AU273" s="76"/>
      <c r="AV273" s="77"/>
      <c r="AW273" s="76"/>
      <c r="AX273" s="77"/>
      <c r="AY273" s="76"/>
      <c r="AZ273" s="77"/>
      <c r="BA273" s="85"/>
      <c r="BB273" s="85"/>
      <c r="BC273" s="78"/>
      <c r="BD273" s="79"/>
      <c r="BE273" s="79"/>
      <c r="BF273" s="79"/>
      <c r="BG273" s="135"/>
      <c r="BH273" s="135"/>
      <c r="BI273" s="135"/>
      <c r="BJ273" s="135"/>
      <c r="BK273" s="136"/>
      <c r="BL273" s="133"/>
      <c r="BM273" s="133"/>
      <c r="BN273" s="133"/>
    </row>
    <row r="274" spans="1:66" s="80" customFormat="1" ht="15.5" x14ac:dyDescent="0.35">
      <c r="A274" s="138"/>
      <c r="B274" s="137"/>
      <c r="C274" s="136"/>
      <c r="D274" s="140"/>
      <c r="E274" s="136"/>
      <c r="F274" s="136"/>
      <c r="G274" s="72"/>
      <c r="H274" s="73"/>
      <c r="I274" s="136"/>
      <c r="J274" s="141"/>
      <c r="K274" s="134"/>
      <c r="L274" s="134"/>
      <c r="M274" s="134"/>
      <c r="N274" s="134"/>
      <c r="O274" s="134"/>
      <c r="P274" s="134"/>
      <c r="Q274" s="134"/>
      <c r="R274" s="134"/>
      <c r="S274" s="134"/>
      <c r="T274" s="134"/>
      <c r="U274" s="134"/>
      <c r="V274" s="134"/>
      <c r="W274" s="134"/>
      <c r="X274" s="134"/>
      <c r="Y274" s="134"/>
      <c r="Z274" s="134"/>
      <c r="AA274" s="134"/>
      <c r="AB274" s="134"/>
      <c r="AC274" s="134"/>
      <c r="AD274" s="132"/>
      <c r="AE274" s="137"/>
      <c r="AF274" s="132"/>
      <c r="AG274" s="132"/>
      <c r="AH274" s="132"/>
      <c r="AI274" s="133"/>
      <c r="AJ274" s="74"/>
      <c r="AK274" s="75"/>
      <c r="AL274" s="76"/>
      <c r="AM274" s="76"/>
      <c r="AN274" s="77"/>
      <c r="AO274" s="76"/>
      <c r="AP274" s="77"/>
      <c r="AQ274" s="76"/>
      <c r="AR274" s="77"/>
      <c r="AS274" s="76"/>
      <c r="AT274" s="77"/>
      <c r="AU274" s="76"/>
      <c r="AV274" s="77"/>
      <c r="AW274" s="76"/>
      <c r="AX274" s="77"/>
      <c r="AY274" s="76"/>
      <c r="AZ274" s="77"/>
      <c r="BA274" s="85"/>
      <c r="BB274" s="85"/>
      <c r="BC274" s="78"/>
      <c r="BD274" s="79"/>
      <c r="BE274" s="79"/>
      <c r="BF274" s="79"/>
      <c r="BG274" s="135"/>
      <c r="BH274" s="135"/>
      <c r="BI274" s="135"/>
      <c r="BJ274" s="135"/>
      <c r="BK274" s="136"/>
      <c r="BL274" s="133"/>
      <c r="BM274" s="133"/>
      <c r="BN274" s="133"/>
    </row>
    <row r="275" spans="1:66" s="80" customFormat="1" ht="15.5" x14ac:dyDescent="0.35">
      <c r="A275" s="138"/>
      <c r="B275" s="137"/>
      <c r="C275" s="136"/>
      <c r="D275" s="140"/>
      <c r="E275" s="136"/>
      <c r="F275" s="136"/>
      <c r="G275" s="72"/>
      <c r="H275" s="73"/>
      <c r="I275" s="136"/>
      <c r="J275" s="141"/>
      <c r="K275" s="134"/>
      <c r="L275" s="134"/>
      <c r="M275" s="134"/>
      <c r="N275" s="134"/>
      <c r="O275" s="134"/>
      <c r="P275" s="134"/>
      <c r="Q275" s="134"/>
      <c r="R275" s="134"/>
      <c r="S275" s="134"/>
      <c r="T275" s="134"/>
      <c r="U275" s="134"/>
      <c r="V275" s="134"/>
      <c r="W275" s="134"/>
      <c r="X275" s="134"/>
      <c r="Y275" s="134"/>
      <c r="Z275" s="134"/>
      <c r="AA275" s="134"/>
      <c r="AB275" s="134"/>
      <c r="AC275" s="134"/>
      <c r="AD275" s="132"/>
      <c r="AE275" s="137"/>
      <c r="AF275" s="132"/>
      <c r="AG275" s="132"/>
      <c r="AH275" s="132"/>
      <c r="AI275" s="133"/>
      <c r="AJ275" s="74"/>
      <c r="AK275" s="75"/>
      <c r="AL275" s="76"/>
      <c r="AM275" s="76"/>
      <c r="AN275" s="77"/>
      <c r="AO275" s="76"/>
      <c r="AP275" s="77"/>
      <c r="AQ275" s="76"/>
      <c r="AR275" s="77"/>
      <c r="AS275" s="76"/>
      <c r="AT275" s="77"/>
      <c r="AU275" s="76"/>
      <c r="AV275" s="77"/>
      <c r="AW275" s="76"/>
      <c r="AX275" s="77"/>
      <c r="AY275" s="76"/>
      <c r="AZ275" s="77"/>
      <c r="BA275" s="85"/>
      <c r="BB275" s="85"/>
      <c r="BC275" s="78"/>
      <c r="BD275" s="79"/>
      <c r="BE275" s="79"/>
      <c r="BF275" s="79"/>
      <c r="BG275" s="135"/>
      <c r="BH275" s="135"/>
      <c r="BI275" s="135"/>
      <c r="BJ275" s="135"/>
      <c r="BK275" s="136"/>
      <c r="BL275" s="133"/>
      <c r="BM275" s="133"/>
      <c r="BN275" s="133"/>
    </row>
    <row r="276" spans="1:66" s="80" customFormat="1" ht="15.5" x14ac:dyDescent="0.35">
      <c r="A276" s="138"/>
      <c r="B276" s="137"/>
      <c r="C276" s="136"/>
      <c r="D276" s="140"/>
      <c r="E276" s="136"/>
      <c r="F276" s="136"/>
      <c r="G276" s="72"/>
      <c r="H276" s="73"/>
      <c r="I276" s="136"/>
      <c r="J276" s="141"/>
      <c r="K276" s="134"/>
      <c r="L276" s="134"/>
      <c r="M276" s="134"/>
      <c r="N276" s="134"/>
      <c r="O276" s="134"/>
      <c r="P276" s="134"/>
      <c r="Q276" s="134"/>
      <c r="R276" s="134"/>
      <c r="S276" s="134"/>
      <c r="T276" s="134"/>
      <c r="U276" s="134"/>
      <c r="V276" s="134"/>
      <c r="W276" s="134"/>
      <c r="X276" s="134"/>
      <c r="Y276" s="134"/>
      <c r="Z276" s="134"/>
      <c r="AA276" s="134"/>
      <c r="AB276" s="134"/>
      <c r="AC276" s="134"/>
      <c r="AD276" s="132"/>
      <c r="AE276" s="137"/>
      <c r="AF276" s="132"/>
      <c r="AG276" s="132"/>
      <c r="AH276" s="132"/>
      <c r="AI276" s="133"/>
      <c r="AJ276" s="74"/>
      <c r="AK276" s="75"/>
      <c r="AL276" s="76"/>
      <c r="AM276" s="76"/>
      <c r="AN276" s="77"/>
      <c r="AO276" s="76"/>
      <c r="AP276" s="77"/>
      <c r="AQ276" s="76"/>
      <c r="AR276" s="77"/>
      <c r="AS276" s="76"/>
      <c r="AT276" s="77"/>
      <c r="AU276" s="76"/>
      <c r="AV276" s="77"/>
      <c r="AW276" s="76"/>
      <c r="AX276" s="77"/>
      <c r="AY276" s="76"/>
      <c r="AZ276" s="77"/>
      <c r="BA276" s="85"/>
      <c r="BB276" s="85"/>
      <c r="BC276" s="78"/>
      <c r="BD276" s="79"/>
      <c r="BE276" s="79"/>
      <c r="BF276" s="79"/>
      <c r="BG276" s="135"/>
      <c r="BH276" s="135"/>
      <c r="BI276" s="135"/>
      <c r="BJ276" s="135"/>
      <c r="BK276" s="136"/>
      <c r="BL276" s="133"/>
      <c r="BM276" s="133"/>
      <c r="BN276" s="133"/>
    </row>
    <row r="277" spans="1:66" s="80" customFormat="1" ht="15.5" x14ac:dyDescent="0.35">
      <c r="A277" s="138"/>
      <c r="B277" s="137"/>
      <c r="C277" s="136"/>
      <c r="D277" s="140"/>
      <c r="E277" s="136"/>
      <c r="F277" s="136"/>
      <c r="G277" s="72"/>
      <c r="H277" s="73"/>
      <c r="I277" s="136"/>
      <c r="J277" s="141"/>
      <c r="K277" s="134"/>
      <c r="L277" s="134"/>
      <c r="M277" s="134"/>
      <c r="N277" s="134"/>
      <c r="O277" s="134"/>
      <c r="P277" s="134"/>
      <c r="Q277" s="134"/>
      <c r="R277" s="134"/>
      <c r="S277" s="134"/>
      <c r="T277" s="134"/>
      <c r="U277" s="134"/>
      <c r="V277" s="134"/>
      <c r="W277" s="134"/>
      <c r="X277" s="134"/>
      <c r="Y277" s="134"/>
      <c r="Z277" s="134"/>
      <c r="AA277" s="134"/>
      <c r="AB277" s="134"/>
      <c r="AC277" s="134"/>
      <c r="AD277" s="132"/>
      <c r="AE277" s="137"/>
      <c r="AF277" s="132"/>
      <c r="AG277" s="132"/>
      <c r="AH277" s="132"/>
      <c r="AI277" s="133"/>
      <c r="AJ277" s="74"/>
      <c r="AK277" s="75"/>
      <c r="AL277" s="76"/>
      <c r="AM277" s="76"/>
      <c r="AN277" s="77"/>
      <c r="AO277" s="76"/>
      <c r="AP277" s="77"/>
      <c r="AQ277" s="76"/>
      <c r="AR277" s="77"/>
      <c r="AS277" s="76"/>
      <c r="AT277" s="77"/>
      <c r="AU277" s="76"/>
      <c r="AV277" s="77"/>
      <c r="AW277" s="76"/>
      <c r="AX277" s="77"/>
      <c r="AY277" s="76"/>
      <c r="AZ277" s="77"/>
      <c r="BA277" s="85"/>
      <c r="BB277" s="85"/>
      <c r="BC277" s="78"/>
      <c r="BD277" s="79"/>
      <c r="BE277" s="79"/>
      <c r="BF277" s="79"/>
      <c r="BG277" s="135"/>
      <c r="BH277" s="135"/>
      <c r="BI277" s="135"/>
      <c r="BJ277" s="135"/>
      <c r="BK277" s="136"/>
      <c r="BL277" s="133"/>
      <c r="BM277" s="133"/>
      <c r="BN277" s="133"/>
    </row>
    <row r="278" spans="1:66" s="80" customFormat="1" ht="15.5" x14ac:dyDescent="0.35">
      <c r="A278" s="138"/>
      <c r="B278" s="137"/>
      <c r="C278" s="136"/>
      <c r="D278" s="140"/>
      <c r="E278" s="136"/>
      <c r="F278" s="136"/>
      <c r="G278" s="72"/>
      <c r="H278" s="73"/>
      <c r="I278" s="136"/>
      <c r="J278" s="141"/>
      <c r="K278" s="134"/>
      <c r="L278" s="134"/>
      <c r="M278" s="134"/>
      <c r="N278" s="134"/>
      <c r="O278" s="134"/>
      <c r="P278" s="134"/>
      <c r="Q278" s="134"/>
      <c r="R278" s="134"/>
      <c r="S278" s="134"/>
      <c r="T278" s="134"/>
      <c r="U278" s="134"/>
      <c r="V278" s="134"/>
      <c r="W278" s="134"/>
      <c r="X278" s="134"/>
      <c r="Y278" s="134"/>
      <c r="Z278" s="134"/>
      <c r="AA278" s="134"/>
      <c r="AB278" s="134"/>
      <c r="AC278" s="134"/>
      <c r="AD278" s="132"/>
      <c r="AE278" s="137"/>
      <c r="AF278" s="132"/>
      <c r="AG278" s="132"/>
      <c r="AH278" s="132"/>
      <c r="AI278" s="133"/>
      <c r="AJ278" s="74"/>
      <c r="AK278" s="75"/>
      <c r="AL278" s="76"/>
      <c r="AM278" s="76"/>
      <c r="AN278" s="77"/>
      <c r="AO278" s="76"/>
      <c r="AP278" s="77"/>
      <c r="AQ278" s="76"/>
      <c r="AR278" s="77"/>
      <c r="AS278" s="76"/>
      <c r="AT278" s="77"/>
      <c r="AU278" s="76"/>
      <c r="AV278" s="77"/>
      <c r="AW278" s="76"/>
      <c r="AX278" s="77"/>
      <c r="AY278" s="76"/>
      <c r="AZ278" s="77"/>
      <c r="BA278" s="85"/>
      <c r="BB278" s="85"/>
      <c r="BC278" s="78"/>
      <c r="BD278" s="79"/>
      <c r="BE278" s="79"/>
      <c r="BF278" s="79"/>
      <c r="BG278" s="135"/>
      <c r="BH278" s="135"/>
      <c r="BI278" s="135"/>
      <c r="BJ278" s="135"/>
      <c r="BK278" s="136"/>
      <c r="BL278" s="133"/>
      <c r="BM278" s="133"/>
      <c r="BN278" s="133"/>
    </row>
    <row r="279" spans="1:66" s="80" customFormat="1" ht="15.5" x14ac:dyDescent="0.35">
      <c r="A279" s="138"/>
      <c r="B279" s="137"/>
      <c r="C279" s="136"/>
      <c r="D279" s="140"/>
      <c r="E279" s="136"/>
      <c r="F279" s="136"/>
      <c r="G279" s="72"/>
      <c r="H279" s="73"/>
      <c r="I279" s="136"/>
      <c r="J279" s="141"/>
      <c r="K279" s="134"/>
      <c r="L279" s="134"/>
      <c r="M279" s="134"/>
      <c r="N279" s="134"/>
      <c r="O279" s="134"/>
      <c r="P279" s="134"/>
      <c r="Q279" s="134"/>
      <c r="R279" s="134"/>
      <c r="S279" s="134"/>
      <c r="T279" s="134"/>
      <c r="U279" s="134"/>
      <c r="V279" s="134"/>
      <c r="W279" s="134"/>
      <c r="X279" s="134"/>
      <c r="Y279" s="134"/>
      <c r="Z279" s="134"/>
      <c r="AA279" s="134"/>
      <c r="AB279" s="134"/>
      <c r="AC279" s="134"/>
      <c r="AD279" s="132"/>
      <c r="AE279" s="137"/>
      <c r="AF279" s="132"/>
      <c r="AG279" s="132"/>
      <c r="AH279" s="132"/>
      <c r="AI279" s="133"/>
      <c r="AJ279" s="74"/>
      <c r="AK279" s="75"/>
      <c r="AL279" s="76"/>
      <c r="AM279" s="76"/>
      <c r="AN279" s="77"/>
      <c r="AO279" s="76"/>
      <c r="AP279" s="77"/>
      <c r="AQ279" s="76"/>
      <c r="AR279" s="77"/>
      <c r="AS279" s="76"/>
      <c r="AT279" s="77"/>
      <c r="AU279" s="76"/>
      <c r="AV279" s="77"/>
      <c r="AW279" s="76"/>
      <c r="AX279" s="77"/>
      <c r="AY279" s="76"/>
      <c r="AZ279" s="77"/>
      <c r="BA279" s="85"/>
      <c r="BB279" s="85"/>
      <c r="BC279" s="78"/>
      <c r="BD279" s="79"/>
      <c r="BE279" s="79"/>
      <c r="BF279" s="79"/>
      <c r="BG279" s="135"/>
      <c r="BH279" s="135"/>
      <c r="BI279" s="135"/>
      <c r="BJ279" s="135"/>
      <c r="BK279" s="136"/>
      <c r="BL279" s="133"/>
      <c r="BM279" s="133"/>
      <c r="BN279" s="133"/>
    </row>
    <row r="280" spans="1:66" s="80" customFormat="1" ht="15.5" x14ac:dyDescent="0.35">
      <c r="A280" s="138"/>
      <c r="B280" s="137"/>
      <c r="C280" s="136"/>
      <c r="D280" s="140"/>
      <c r="E280" s="136"/>
      <c r="F280" s="136"/>
      <c r="G280" s="72"/>
      <c r="H280" s="73"/>
      <c r="I280" s="136"/>
      <c r="J280" s="141"/>
      <c r="K280" s="134"/>
      <c r="L280" s="134"/>
      <c r="M280" s="134"/>
      <c r="N280" s="134"/>
      <c r="O280" s="134"/>
      <c r="P280" s="134"/>
      <c r="Q280" s="134"/>
      <c r="R280" s="134"/>
      <c r="S280" s="134"/>
      <c r="T280" s="134"/>
      <c r="U280" s="134"/>
      <c r="V280" s="134"/>
      <c r="W280" s="134"/>
      <c r="X280" s="134"/>
      <c r="Y280" s="134"/>
      <c r="Z280" s="134"/>
      <c r="AA280" s="134"/>
      <c r="AB280" s="134"/>
      <c r="AC280" s="134"/>
      <c r="AD280" s="132"/>
      <c r="AE280" s="137"/>
      <c r="AF280" s="132"/>
      <c r="AG280" s="132"/>
      <c r="AH280" s="132"/>
      <c r="AI280" s="133"/>
      <c r="AJ280" s="74"/>
      <c r="AK280" s="75"/>
      <c r="AL280" s="76"/>
      <c r="AM280" s="76"/>
      <c r="AN280" s="77"/>
      <c r="AO280" s="76"/>
      <c r="AP280" s="77"/>
      <c r="AQ280" s="76"/>
      <c r="AR280" s="77"/>
      <c r="AS280" s="76"/>
      <c r="AT280" s="77"/>
      <c r="AU280" s="76"/>
      <c r="AV280" s="77"/>
      <c r="AW280" s="76"/>
      <c r="AX280" s="77"/>
      <c r="AY280" s="76"/>
      <c r="AZ280" s="77"/>
      <c r="BA280" s="85"/>
      <c r="BB280" s="85"/>
      <c r="BC280" s="78"/>
      <c r="BD280" s="79"/>
      <c r="BE280" s="79"/>
      <c r="BF280" s="79"/>
      <c r="BG280" s="135"/>
      <c r="BH280" s="135"/>
      <c r="BI280" s="135"/>
      <c r="BJ280" s="135"/>
      <c r="BK280" s="136"/>
      <c r="BL280" s="133"/>
      <c r="BM280" s="133"/>
      <c r="BN280" s="133"/>
    </row>
    <row r="281" spans="1:66" s="80" customFormat="1" ht="15.5" x14ac:dyDescent="0.35">
      <c r="A281" s="138"/>
      <c r="B281" s="137"/>
      <c r="C281" s="136"/>
      <c r="D281" s="140"/>
      <c r="E281" s="136"/>
      <c r="F281" s="136"/>
      <c r="G281" s="72"/>
      <c r="H281" s="73"/>
      <c r="I281" s="136"/>
      <c r="J281" s="141"/>
      <c r="K281" s="134"/>
      <c r="L281" s="134"/>
      <c r="M281" s="134"/>
      <c r="N281" s="134"/>
      <c r="O281" s="134"/>
      <c r="P281" s="134"/>
      <c r="Q281" s="134"/>
      <c r="R281" s="134"/>
      <c r="S281" s="134"/>
      <c r="T281" s="134"/>
      <c r="U281" s="134"/>
      <c r="V281" s="134"/>
      <c r="W281" s="134"/>
      <c r="X281" s="134"/>
      <c r="Y281" s="134"/>
      <c r="Z281" s="134"/>
      <c r="AA281" s="134"/>
      <c r="AB281" s="134"/>
      <c r="AC281" s="134"/>
      <c r="AD281" s="132"/>
      <c r="AE281" s="137"/>
      <c r="AF281" s="132"/>
      <c r="AG281" s="132"/>
      <c r="AH281" s="132"/>
      <c r="AI281" s="133"/>
      <c r="AJ281" s="74"/>
      <c r="AK281" s="75"/>
      <c r="AL281" s="76"/>
      <c r="AM281" s="76"/>
      <c r="AN281" s="77"/>
      <c r="AO281" s="76"/>
      <c r="AP281" s="77"/>
      <c r="AQ281" s="76"/>
      <c r="AR281" s="77"/>
      <c r="AS281" s="76"/>
      <c r="AT281" s="77"/>
      <c r="AU281" s="76"/>
      <c r="AV281" s="77"/>
      <c r="AW281" s="76"/>
      <c r="AX281" s="77"/>
      <c r="AY281" s="76"/>
      <c r="AZ281" s="77"/>
      <c r="BA281" s="85"/>
      <c r="BB281" s="85"/>
      <c r="BC281" s="78"/>
      <c r="BD281" s="79"/>
      <c r="BE281" s="79"/>
      <c r="BF281" s="79"/>
      <c r="BG281" s="135"/>
      <c r="BH281" s="135"/>
      <c r="BI281" s="135"/>
      <c r="BJ281" s="135"/>
      <c r="BK281" s="136"/>
      <c r="BL281" s="133"/>
      <c r="BM281" s="133"/>
      <c r="BN281" s="133"/>
    </row>
    <row r="282" spans="1:66" s="80" customFormat="1" ht="15.5" x14ac:dyDescent="0.35">
      <c r="A282" s="138"/>
      <c r="B282" s="137"/>
      <c r="C282" s="136"/>
      <c r="D282" s="140"/>
      <c r="E282" s="136"/>
      <c r="F282" s="136"/>
      <c r="G282" s="72"/>
      <c r="H282" s="73"/>
      <c r="I282" s="136"/>
      <c r="J282" s="141"/>
      <c r="K282" s="134"/>
      <c r="L282" s="134"/>
      <c r="M282" s="134"/>
      <c r="N282" s="134"/>
      <c r="O282" s="134"/>
      <c r="P282" s="134"/>
      <c r="Q282" s="134"/>
      <c r="R282" s="134"/>
      <c r="S282" s="134"/>
      <c r="T282" s="134"/>
      <c r="U282" s="134"/>
      <c r="V282" s="134"/>
      <c r="W282" s="134"/>
      <c r="X282" s="134"/>
      <c r="Y282" s="134"/>
      <c r="Z282" s="134"/>
      <c r="AA282" s="134"/>
      <c r="AB282" s="134"/>
      <c r="AC282" s="134"/>
      <c r="AD282" s="132"/>
      <c r="AE282" s="137"/>
      <c r="AF282" s="132"/>
      <c r="AG282" s="132"/>
      <c r="AH282" s="132"/>
      <c r="AI282" s="133"/>
      <c r="AJ282" s="74"/>
      <c r="AK282" s="75"/>
      <c r="AL282" s="76"/>
      <c r="AM282" s="76"/>
      <c r="AN282" s="77"/>
      <c r="AO282" s="76"/>
      <c r="AP282" s="77"/>
      <c r="AQ282" s="76"/>
      <c r="AR282" s="77"/>
      <c r="AS282" s="76"/>
      <c r="AT282" s="77"/>
      <c r="AU282" s="76"/>
      <c r="AV282" s="77"/>
      <c r="AW282" s="76"/>
      <c r="AX282" s="77"/>
      <c r="AY282" s="76"/>
      <c r="AZ282" s="77"/>
      <c r="BA282" s="85"/>
      <c r="BB282" s="85"/>
      <c r="BC282" s="78"/>
      <c r="BD282" s="79"/>
      <c r="BE282" s="79"/>
      <c r="BF282" s="79"/>
      <c r="BG282" s="135"/>
      <c r="BH282" s="135"/>
      <c r="BI282" s="135"/>
      <c r="BJ282" s="135"/>
      <c r="BK282" s="136"/>
      <c r="BL282" s="133"/>
      <c r="BM282" s="133"/>
      <c r="BN282" s="133"/>
    </row>
    <row r="283" spans="1:66" s="80" customFormat="1" ht="15.5" x14ac:dyDescent="0.35">
      <c r="A283" s="138"/>
      <c r="B283" s="137"/>
      <c r="C283" s="136"/>
      <c r="D283" s="140"/>
      <c r="E283" s="136"/>
      <c r="F283" s="136"/>
      <c r="G283" s="72"/>
      <c r="H283" s="73"/>
      <c r="I283" s="136"/>
      <c r="J283" s="141"/>
      <c r="K283" s="134"/>
      <c r="L283" s="134"/>
      <c r="M283" s="134"/>
      <c r="N283" s="134"/>
      <c r="O283" s="134"/>
      <c r="P283" s="134"/>
      <c r="Q283" s="134"/>
      <c r="R283" s="134"/>
      <c r="S283" s="134"/>
      <c r="T283" s="134"/>
      <c r="U283" s="134"/>
      <c r="V283" s="134"/>
      <c r="W283" s="134"/>
      <c r="X283" s="134"/>
      <c r="Y283" s="134"/>
      <c r="Z283" s="134"/>
      <c r="AA283" s="134"/>
      <c r="AB283" s="134"/>
      <c r="AC283" s="134"/>
      <c r="AD283" s="132"/>
      <c r="AE283" s="137"/>
      <c r="AF283" s="132"/>
      <c r="AG283" s="132"/>
      <c r="AH283" s="132"/>
      <c r="AI283" s="133"/>
      <c r="AJ283" s="74"/>
      <c r="AK283" s="75"/>
      <c r="AL283" s="76"/>
      <c r="AM283" s="76"/>
      <c r="AN283" s="77"/>
      <c r="AO283" s="76"/>
      <c r="AP283" s="77"/>
      <c r="AQ283" s="76"/>
      <c r="AR283" s="77"/>
      <c r="AS283" s="76"/>
      <c r="AT283" s="77"/>
      <c r="AU283" s="76"/>
      <c r="AV283" s="77"/>
      <c r="AW283" s="76"/>
      <c r="AX283" s="77"/>
      <c r="AY283" s="76"/>
      <c r="AZ283" s="77"/>
      <c r="BA283" s="85"/>
      <c r="BB283" s="85"/>
      <c r="BC283" s="78"/>
      <c r="BD283" s="79"/>
      <c r="BE283" s="79"/>
      <c r="BF283" s="79"/>
      <c r="BG283" s="135"/>
      <c r="BH283" s="135"/>
      <c r="BI283" s="135"/>
      <c r="BJ283" s="135"/>
      <c r="BK283" s="136"/>
      <c r="BL283" s="133"/>
      <c r="BM283" s="133"/>
      <c r="BN283" s="133"/>
    </row>
    <row r="284" spans="1:66" s="80" customFormat="1" ht="15.5" x14ac:dyDescent="0.35">
      <c r="A284" s="138"/>
      <c r="B284" s="137"/>
      <c r="C284" s="136"/>
      <c r="D284" s="140"/>
      <c r="E284" s="136"/>
      <c r="F284" s="136"/>
      <c r="G284" s="72"/>
      <c r="H284" s="73"/>
      <c r="I284" s="136"/>
      <c r="J284" s="141"/>
      <c r="K284" s="134"/>
      <c r="L284" s="134"/>
      <c r="M284" s="134"/>
      <c r="N284" s="134"/>
      <c r="O284" s="134"/>
      <c r="P284" s="134"/>
      <c r="Q284" s="134"/>
      <c r="R284" s="134"/>
      <c r="S284" s="134"/>
      <c r="T284" s="134"/>
      <c r="U284" s="134"/>
      <c r="V284" s="134"/>
      <c r="W284" s="134"/>
      <c r="X284" s="134"/>
      <c r="Y284" s="134"/>
      <c r="Z284" s="134"/>
      <c r="AA284" s="134"/>
      <c r="AB284" s="134"/>
      <c r="AC284" s="134"/>
      <c r="AD284" s="132"/>
      <c r="AE284" s="137"/>
      <c r="AF284" s="132"/>
      <c r="AG284" s="132"/>
      <c r="AH284" s="132"/>
      <c r="AI284" s="133"/>
      <c r="AJ284" s="74"/>
      <c r="AK284" s="75"/>
      <c r="AL284" s="76"/>
      <c r="AM284" s="76"/>
      <c r="AN284" s="77"/>
      <c r="AO284" s="76"/>
      <c r="AP284" s="77"/>
      <c r="AQ284" s="76"/>
      <c r="AR284" s="77"/>
      <c r="AS284" s="76"/>
      <c r="AT284" s="77"/>
      <c r="AU284" s="76"/>
      <c r="AV284" s="77"/>
      <c r="AW284" s="76"/>
      <c r="AX284" s="77"/>
      <c r="AY284" s="76"/>
      <c r="AZ284" s="77"/>
      <c r="BA284" s="85"/>
      <c r="BB284" s="85"/>
      <c r="BC284" s="78"/>
      <c r="BD284" s="79"/>
      <c r="BE284" s="79"/>
      <c r="BF284" s="79"/>
      <c r="BG284" s="135"/>
      <c r="BH284" s="135"/>
      <c r="BI284" s="135"/>
      <c r="BJ284" s="135"/>
      <c r="BK284" s="136"/>
      <c r="BL284" s="133"/>
      <c r="BM284" s="133"/>
      <c r="BN284" s="133"/>
    </row>
    <row r="285" spans="1:66" s="80" customFormat="1" ht="15.5" x14ac:dyDescent="0.35">
      <c r="A285" s="138"/>
      <c r="B285" s="137"/>
      <c r="C285" s="136"/>
      <c r="D285" s="140"/>
      <c r="E285" s="136"/>
      <c r="F285" s="136"/>
      <c r="G285" s="72"/>
      <c r="H285" s="73"/>
      <c r="I285" s="136"/>
      <c r="J285" s="141"/>
      <c r="K285" s="134"/>
      <c r="L285" s="134"/>
      <c r="M285" s="134"/>
      <c r="N285" s="134"/>
      <c r="O285" s="134"/>
      <c r="P285" s="134"/>
      <c r="Q285" s="134"/>
      <c r="R285" s="134"/>
      <c r="S285" s="134"/>
      <c r="T285" s="134"/>
      <c r="U285" s="134"/>
      <c r="V285" s="134"/>
      <c r="W285" s="134"/>
      <c r="X285" s="134"/>
      <c r="Y285" s="134"/>
      <c r="Z285" s="134"/>
      <c r="AA285" s="134"/>
      <c r="AB285" s="134"/>
      <c r="AC285" s="134"/>
      <c r="AD285" s="132"/>
      <c r="AE285" s="137"/>
      <c r="AF285" s="132"/>
      <c r="AG285" s="132"/>
      <c r="AH285" s="132"/>
      <c r="AI285" s="133"/>
      <c r="AJ285" s="74"/>
      <c r="AK285" s="75"/>
      <c r="AL285" s="76"/>
      <c r="AM285" s="76"/>
      <c r="AN285" s="77"/>
      <c r="AO285" s="76"/>
      <c r="AP285" s="77"/>
      <c r="AQ285" s="76"/>
      <c r="AR285" s="77"/>
      <c r="AS285" s="76"/>
      <c r="AT285" s="77"/>
      <c r="AU285" s="76"/>
      <c r="AV285" s="77"/>
      <c r="AW285" s="76"/>
      <c r="AX285" s="77"/>
      <c r="AY285" s="76"/>
      <c r="AZ285" s="77"/>
      <c r="BA285" s="85"/>
      <c r="BB285" s="85"/>
      <c r="BC285" s="78"/>
      <c r="BD285" s="79"/>
      <c r="BE285" s="79"/>
      <c r="BF285" s="79"/>
      <c r="BG285" s="135"/>
      <c r="BH285" s="135"/>
      <c r="BI285" s="135"/>
      <c r="BJ285" s="135"/>
      <c r="BK285" s="136"/>
      <c r="BL285" s="133"/>
      <c r="BM285" s="133"/>
      <c r="BN285" s="133"/>
    </row>
    <row r="286" spans="1:66" s="80" customFormat="1" ht="15.5" x14ac:dyDescent="0.35">
      <c r="A286" s="138"/>
      <c r="B286" s="137"/>
      <c r="C286" s="136"/>
      <c r="D286" s="140"/>
      <c r="E286" s="136"/>
      <c r="F286" s="136"/>
      <c r="G286" s="72"/>
      <c r="H286" s="73"/>
      <c r="I286" s="136"/>
      <c r="J286" s="141"/>
      <c r="K286" s="134"/>
      <c r="L286" s="134"/>
      <c r="M286" s="134"/>
      <c r="N286" s="134"/>
      <c r="O286" s="134"/>
      <c r="P286" s="134"/>
      <c r="Q286" s="134"/>
      <c r="R286" s="134"/>
      <c r="S286" s="134"/>
      <c r="T286" s="134"/>
      <c r="U286" s="134"/>
      <c r="V286" s="134"/>
      <c r="W286" s="134"/>
      <c r="X286" s="134"/>
      <c r="Y286" s="134"/>
      <c r="Z286" s="134"/>
      <c r="AA286" s="134"/>
      <c r="AB286" s="134"/>
      <c r="AC286" s="134"/>
      <c r="AD286" s="132"/>
      <c r="AE286" s="137"/>
      <c r="AF286" s="132"/>
      <c r="AG286" s="132"/>
      <c r="AH286" s="132"/>
      <c r="AI286" s="133"/>
      <c r="AJ286" s="74"/>
      <c r="AK286" s="75"/>
      <c r="AL286" s="76"/>
      <c r="AM286" s="76"/>
      <c r="AN286" s="77"/>
      <c r="AO286" s="76"/>
      <c r="AP286" s="77"/>
      <c r="AQ286" s="76"/>
      <c r="AR286" s="77"/>
      <c r="AS286" s="76"/>
      <c r="AT286" s="77"/>
      <c r="AU286" s="76"/>
      <c r="AV286" s="77"/>
      <c r="AW286" s="76"/>
      <c r="AX286" s="77"/>
      <c r="AY286" s="76"/>
      <c r="AZ286" s="77"/>
      <c r="BA286" s="85"/>
      <c r="BB286" s="85"/>
      <c r="BC286" s="78"/>
      <c r="BD286" s="79"/>
      <c r="BE286" s="79"/>
      <c r="BF286" s="79"/>
      <c r="BG286" s="135"/>
      <c r="BH286" s="135"/>
      <c r="BI286" s="135"/>
      <c r="BJ286" s="135"/>
      <c r="BK286" s="136"/>
      <c r="BL286" s="133"/>
      <c r="BM286" s="133"/>
      <c r="BN286" s="133"/>
    </row>
    <row r="287" spans="1:66" s="80" customFormat="1" ht="15.5" x14ac:dyDescent="0.35">
      <c r="A287" s="138"/>
      <c r="B287" s="137"/>
      <c r="C287" s="136"/>
      <c r="D287" s="140"/>
      <c r="E287" s="136"/>
      <c r="F287" s="136"/>
      <c r="G287" s="72"/>
      <c r="H287" s="73"/>
      <c r="I287" s="136"/>
      <c r="J287" s="141"/>
      <c r="K287" s="134"/>
      <c r="L287" s="134"/>
      <c r="M287" s="134"/>
      <c r="N287" s="134"/>
      <c r="O287" s="134"/>
      <c r="P287" s="134"/>
      <c r="Q287" s="134"/>
      <c r="R287" s="134"/>
      <c r="S287" s="134"/>
      <c r="T287" s="134"/>
      <c r="U287" s="134"/>
      <c r="V287" s="134"/>
      <c r="W287" s="134"/>
      <c r="X287" s="134"/>
      <c r="Y287" s="134"/>
      <c r="Z287" s="134"/>
      <c r="AA287" s="134"/>
      <c r="AB287" s="134"/>
      <c r="AC287" s="134"/>
      <c r="AD287" s="132"/>
      <c r="AE287" s="137"/>
      <c r="AF287" s="132"/>
      <c r="AG287" s="132"/>
      <c r="AH287" s="132"/>
      <c r="AI287" s="133"/>
      <c r="AJ287" s="74"/>
      <c r="AK287" s="75"/>
      <c r="AL287" s="76"/>
      <c r="AM287" s="76"/>
      <c r="AN287" s="77"/>
      <c r="AO287" s="76"/>
      <c r="AP287" s="77"/>
      <c r="AQ287" s="76"/>
      <c r="AR287" s="77"/>
      <c r="AS287" s="76"/>
      <c r="AT287" s="77"/>
      <c r="AU287" s="76"/>
      <c r="AV287" s="77"/>
      <c r="AW287" s="76"/>
      <c r="AX287" s="77"/>
      <c r="AY287" s="76"/>
      <c r="AZ287" s="77"/>
      <c r="BA287" s="85"/>
      <c r="BB287" s="85"/>
      <c r="BC287" s="78"/>
      <c r="BD287" s="79"/>
      <c r="BE287" s="79"/>
      <c r="BF287" s="79"/>
      <c r="BG287" s="135"/>
      <c r="BH287" s="135"/>
      <c r="BI287" s="135"/>
      <c r="BJ287" s="135"/>
      <c r="BK287" s="136"/>
      <c r="BL287" s="133"/>
      <c r="BM287" s="133"/>
      <c r="BN287" s="133"/>
    </row>
    <row r="288" spans="1:66" s="80" customFormat="1" ht="15.5" x14ac:dyDescent="0.35">
      <c r="A288" s="138"/>
      <c r="B288" s="137"/>
      <c r="C288" s="136"/>
      <c r="D288" s="140"/>
      <c r="E288" s="136"/>
      <c r="F288" s="136"/>
      <c r="G288" s="72"/>
      <c r="H288" s="73"/>
      <c r="I288" s="136"/>
      <c r="J288" s="141"/>
      <c r="K288" s="134"/>
      <c r="L288" s="134"/>
      <c r="M288" s="134"/>
      <c r="N288" s="134"/>
      <c r="O288" s="134"/>
      <c r="P288" s="134"/>
      <c r="Q288" s="134"/>
      <c r="R288" s="134"/>
      <c r="S288" s="134"/>
      <c r="T288" s="134"/>
      <c r="U288" s="134"/>
      <c r="V288" s="134"/>
      <c r="W288" s="134"/>
      <c r="X288" s="134"/>
      <c r="Y288" s="134"/>
      <c r="Z288" s="134"/>
      <c r="AA288" s="134"/>
      <c r="AB288" s="134"/>
      <c r="AC288" s="134"/>
      <c r="AD288" s="132"/>
      <c r="AE288" s="137"/>
      <c r="AF288" s="132"/>
      <c r="AG288" s="132"/>
      <c r="AH288" s="132"/>
      <c r="AI288" s="133"/>
      <c r="AJ288" s="74"/>
      <c r="AK288" s="75"/>
      <c r="AL288" s="76"/>
      <c r="AM288" s="76"/>
      <c r="AN288" s="77"/>
      <c r="AO288" s="76"/>
      <c r="AP288" s="77"/>
      <c r="AQ288" s="76"/>
      <c r="AR288" s="77"/>
      <c r="AS288" s="76"/>
      <c r="AT288" s="77"/>
      <c r="AU288" s="76"/>
      <c r="AV288" s="77"/>
      <c r="AW288" s="76"/>
      <c r="AX288" s="77"/>
      <c r="AY288" s="76"/>
      <c r="AZ288" s="77"/>
      <c r="BA288" s="85"/>
      <c r="BB288" s="85"/>
      <c r="BC288" s="78"/>
      <c r="BD288" s="79"/>
      <c r="BE288" s="79"/>
      <c r="BF288" s="79"/>
      <c r="BG288" s="135"/>
      <c r="BH288" s="135"/>
      <c r="BI288" s="135"/>
      <c r="BJ288" s="135"/>
      <c r="BK288" s="136"/>
      <c r="BL288" s="133"/>
      <c r="BM288" s="133"/>
      <c r="BN288" s="133"/>
    </row>
    <row r="289" spans="1:66" s="80" customFormat="1" ht="15.5" x14ac:dyDescent="0.35">
      <c r="A289" s="138"/>
      <c r="B289" s="137"/>
      <c r="C289" s="136"/>
      <c r="D289" s="140"/>
      <c r="E289" s="136"/>
      <c r="F289" s="136"/>
      <c r="G289" s="72"/>
      <c r="H289" s="73"/>
      <c r="I289" s="136"/>
      <c r="J289" s="141"/>
      <c r="K289" s="134"/>
      <c r="L289" s="134"/>
      <c r="M289" s="134"/>
      <c r="N289" s="134"/>
      <c r="O289" s="134"/>
      <c r="P289" s="134"/>
      <c r="Q289" s="134"/>
      <c r="R289" s="134"/>
      <c r="S289" s="134"/>
      <c r="T289" s="134"/>
      <c r="U289" s="134"/>
      <c r="V289" s="134"/>
      <c r="W289" s="134"/>
      <c r="X289" s="134"/>
      <c r="Y289" s="134"/>
      <c r="Z289" s="134"/>
      <c r="AA289" s="134"/>
      <c r="AB289" s="134"/>
      <c r="AC289" s="134"/>
      <c r="AD289" s="132"/>
      <c r="AE289" s="137"/>
      <c r="AF289" s="132"/>
      <c r="AG289" s="132"/>
      <c r="AH289" s="132"/>
      <c r="AI289" s="133"/>
      <c r="AJ289" s="74"/>
      <c r="AK289" s="75"/>
      <c r="AL289" s="76"/>
      <c r="AM289" s="76"/>
      <c r="AN289" s="77"/>
      <c r="AO289" s="76"/>
      <c r="AP289" s="77"/>
      <c r="AQ289" s="76"/>
      <c r="AR289" s="77"/>
      <c r="AS289" s="76"/>
      <c r="AT289" s="77"/>
      <c r="AU289" s="76"/>
      <c r="AV289" s="77"/>
      <c r="AW289" s="76"/>
      <c r="AX289" s="77"/>
      <c r="AY289" s="76"/>
      <c r="AZ289" s="77"/>
      <c r="BA289" s="85"/>
      <c r="BB289" s="85"/>
      <c r="BC289" s="78"/>
      <c r="BD289" s="79"/>
      <c r="BE289" s="79"/>
      <c r="BF289" s="79"/>
      <c r="BG289" s="135"/>
      <c r="BH289" s="135"/>
      <c r="BI289" s="135"/>
      <c r="BJ289" s="135"/>
      <c r="BK289" s="136"/>
      <c r="BL289" s="133"/>
      <c r="BM289" s="133"/>
      <c r="BN289" s="133"/>
    </row>
    <row r="290" spans="1:66" s="80" customFormat="1" ht="15.5" x14ac:dyDescent="0.35">
      <c r="A290" s="138"/>
      <c r="B290" s="137"/>
      <c r="C290" s="136"/>
      <c r="D290" s="140"/>
      <c r="E290" s="136"/>
      <c r="F290" s="136"/>
      <c r="G290" s="72"/>
      <c r="H290" s="73"/>
      <c r="I290" s="136"/>
      <c r="J290" s="141"/>
      <c r="K290" s="134"/>
      <c r="L290" s="134"/>
      <c r="M290" s="134"/>
      <c r="N290" s="134"/>
      <c r="O290" s="134"/>
      <c r="P290" s="134"/>
      <c r="Q290" s="134"/>
      <c r="R290" s="134"/>
      <c r="S290" s="134"/>
      <c r="T290" s="134"/>
      <c r="U290" s="134"/>
      <c r="V290" s="134"/>
      <c r="W290" s="134"/>
      <c r="X290" s="134"/>
      <c r="Y290" s="134"/>
      <c r="Z290" s="134"/>
      <c r="AA290" s="134"/>
      <c r="AB290" s="134"/>
      <c r="AC290" s="134"/>
      <c r="AD290" s="132"/>
      <c r="AE290" s="137"/>
      <c r="AF290" s="132"/>
      <c r="AG290" s="132"/>
      <c r="AH290" s="132"/>
      <c r="AI290" s="133"/>
      <c r="AJ290" s="74"/>
      <c r="AK290" s="75"/>
      <c r="AL290" s="76"/>
      <c r="AM290" s="76"/>
      <c r="AN290" s="77"/>
      <c r="AO290" s="76"/>
      <c r="AP290" s="77"/>
      <c r="AQ290" s="76"/>
      <c r="AR290" s="77"/>
      <c r="AS290" s="76"/>
      <c r="AT290" s="77"/>
      <c r="AU290" s="76"/>
      <c r="AV290" s="77"/>
      <c r="AW290" s="76"/>
      <c r="AX290" s="77"/>
      <c r="AY290" s="76"/>
      <c r="AZ290" s="77"/>
      <c r="BA290" s="85"/>
      <c r="BB290" s="85"/>
      <c r="BC290" s="78"/>
      <c r="BD290" s="79"/>
      <c r="BE290" s="79"/>
      <c r="BF290" s="79"/>
      <c r="BG290" s="135"/>
      <c r="BH290" s="135"/>
      <c r="BI290" s="135"/>
      <c r="BJ290" s="135"/>
      <c r="BK290" s="136"/>
      <c r="BL290" s="133"/>
      <c r="BM290" s="133"/>
      <c r="BN290" s="133"/>
    </row>
    <row r="291" spans="1:66" s="80" customFormat="1" ht="15.5" x14ac:dyDescent="0.35">
      <c r="A291" s="138"/>
      <c r="B291" s="137"/>
      <c r="C291" s="136"/>
      <c r="D291" s="140"/>
      <c r="E291" s="136"/>
      <c r="F291" s="136"/>
      <c r="G291" s="72"/>
      <c r="H291" s="73"/>
      <c r="I291" s="136"/>
      <c r="J291" s="141"/>
      <c r="K291" s="134"/>
      <c r="L291" s="134"/>
      <c r="M291" s="134"/>
      <c r="N291" s="134"/>
      <c r="O291" s="134"/>
      <c r="P291" s="134"/>
      <c r="Q291" s="134"/>
      <c r="R291" s="134"/>
      <c r="S291" s="134"/>
      <c r="T291" s="134"/>
      <c r="U291" s="134"/>
      <c r="V291" s="134"/>
      <c r="W291" s="134"/>
      <c r="X291" s="134"/>
      <c r="Y291" s="134"/>
      <c r="Z291" s="134"/>
      <c r="AA291" s="134"/>
      <c r="AB291" s="134"/>
      <c r="AC291" s="134"/>
      <c r="AD291" s="132"/>
      <c r="AE291" s="137"/>
      <c r="AF291" s="132"/>
      <c r="AG291" s="132"/>
      <c r="AH291" s="132"/>
      <c r="AI291" s="133"/>
      <c r="AJ291" s="74"/>
      <c r="AK291" s="75"/>
      <c r="AL291" s="76"/>
      <c r="AM291" s="76"/>
      <c r="AN291" s="77"/>
      <c r="AO291" s="76"/>
      <c r="AP291" s="77"/>
      <c r="AQ291" s="76"/>
      <c r="AR291" s="77"/>
      <c r="AS291" s="76"/>
      <c r="AT291" s="77"/>
      <c r="AU291" s="76"/>
      <c r="AV291" s="77"/>
      <c r="AW291" s="76"/>
      <c r="AX291" s="77"/>
      <c r="AY291" s="76"/>
      <c r="AZ291" s="77"/>
      <c r="BA291" s="85"/>
      <c r="BB291" s="85"/>
      <c r="BC291" s="78"/>
      <c r="BD291" s="79"/>
      <c r="BE291" s="79"/>
      <c r="BF291" s="79"/>
      <c r="BG291" s="135"/>
      <c r="BH291" s="135"/>
      <c r="BI291" s="135"/>
      <c r="BJ291" s="135"/>
      <c r="BK291" s="136"/>
      <c r="BL291" s="133"/>
      <c r="BM291" s="133"/>
      <c r="BN291" s="133"/>
    </row>
    <row r="292" spans="1:66" s="80" customFormat="1" ht="15.5" x14ac:dyDescent="0.35">
      <c r="A292" s="138"/>
      <c r="B292" s="137"/>
      <c r="C292" s="136"/>
      <c r="D292" s="140"/>
      <c r="E292" s="136"/>
      <c r="F292" s="136"/>
      <c r="G292" s="72"/>
      <c r="H292" s="73"/>
      <c r="I292" s="136"/>
      <c r="J292" s="141"/>
      <c r="K292" s="134"/>
      <c r="L292" s="134"/>
      <c r="M292" s="134"/>
      <c r="N292" s="134"/>
      <c r="O292" s="134"/>
      <c r="P292" s="134"/>
      <c r="Q292" s="134"/>
      <c r="R292" s="134"/>
      <c r="S292" s="134"/>
      <c r="T292" s="134"/>
      <c r="U292" s="134"/>
      <c r="V292" s="134"/>
      <c r="W292" s="134"/>
      <c r="X292" s="134"/>
      <c r="Y292" s="134"/>
      <c r="Z292" s="134"/>
      <c r="AA292" s="134"/>
      <c r="AB292" s="134"/>
      <c r="AC292" s="134"/>
      <c r="AD292" s="132"/>
      <c r="AE292" s="137"/>
      <c r="AF292" s="132"/>
      <c r="AG292" s="132"/>
      <c r="AH292" s="132"/>
      <c r="AI292" s="133"/>
      <c r="AJ292" s="74"/>
      <c r="AK292" s="75"/>
      <c r="AL292" s="76"/>
      <c r="AM292" s="76"/>
      <c r="AN292" s="77"/>
      <c r="AO292" s="76"/>
      <c r="AP292" s="77"/>
      <c r="AQ292" s="76"/>
      <c r="AR292" s="77"/>
      <c r="AS292" s="76"/>
      <c r="AT292" s="77"/>
      <c r="AU292" s="76"/>
      <c r="AV292" s="77"/>
      <c r="AW292" s="76"/>
      <c r="AX292" s="77"/>
      <c r="AY292" s="76"/>
      <c r="AZ292" s="77"/>
      <c r="BA292" s="85"/>
      <c r="BB292" s="85"/>
      <c r="BC292" s="78"/>
      <c r="BD292" s="79"/>
      <c r="BE292" s="79"/>
      <c r="BF292" s="79"/>
      <c r="BG292" s="135"/>
      <c r="BH292" s="135"/>
      <c r="BI292" s="135"/>
      <c r="BJ292" s="135"/>
      <c r="BK292" s="136"/>
      <c r="BL292" s="133"/>
      <c r="BM292" s="133"/>
      <c r="BN292" s="133"/>
    </row>
    <row r="293" spans="1:66" s="80" customFormat="1" ht="15.5" x14ac:dyDescent="0.35">
      <c r="A293" s="138"/>
      <c r="B293" s="137"/>
      <c r="C293" s="136"/>
      <c r="D293" s="140"/>
      <c r="E293" s="136"/>
      <c r="F293" s="136"/>
      <c r="G293" s="72"/>
      <c r="H293" s="73"/>
      <c r="I293" s="136"/>
      <c r="J293" s="141"/>
      <c r="K293" s="134"/>
      <c r="L293" s="134"/>
      <c r="M293" s="134"/>
      <c r="N293" s="134"/>
      <c r="O293" s="134"/>
      <c r="P293" s="134"/>
      <c r="Q293" s="134"/>
      <c r="R293" s="134"/>
      <c r="S293" s="134"/>
      <c r="T293" s="134"/>
      <c r="U293" s="134"/>
      <c r="V293" s="134"/>
      <c r="W293" s="134"/>
      <c r="X293" s="134"/>
      <c r="Y293" s="134"/>
      <c r="Z293" s="134"/>
      <c r="AA293" s="134"/>
      <c r="AB293" s="134"/>
      <c r="AC293" s="134"/>
      <c r="AD293" s="132"/>
      <c r="AE293" s="137"/>
      <c r="AF293" s="132"/>
      <c r="AG293" s="132"/>
      <c r="AH293" s="132"/>
      <c r="AI293" s="133"/>
      <c r="AJ293" s="74"/>
      <c r="AK293" s="75"/>
      <c r="AL293" s="76"/>
      <c r="AM293" s="76"/>
      <c r="AN293" s="77"/>
      <c r="AO293" s="76"/>
      <c r="AP293" s="77"/>
      <c r="AQ293" s="76"/>
      <c r="AR293" s="77"/>
      <c r="AS293" s="76"/>
      <c r="AT293" s="77"/>
      <c r="AU293" s="76"/>
      <c r="AV293" s="77"/>
      <c r="AW293" s="76"/>
      <c r="AX293" s="77"/>
      <c r="AY293" s="76"/>
      <c r="AZ293" s="77"/>
      <c r="BA293" s="85"/>
      <c r="BB293" s="85"/>
      <c r="BC293" s="78"/>
      <c r="BD293" s="79"/>
      <c r="BE293" s="79"/>
      <c r="BF293" s="79"/>
      <c r="BG293" s="135"/>
      <c r="BH293" s="135"/>
      <c r="BI293" s="135"/>
      <c r="BJ293" s="135"/>
      <c r="BK293" s="136"/>
      <c r="BL293" s="133"/>
      <c r="BM293" s="133"/>
      <c r="BN293" s="133"/>
    </row>
    <row r="294" spans="1:66" s="80" customFormat="1" ht="15.5" x14ac:dyDescent="0.35">
      <c r="A294" s="138"/>
      <c r="B294" s="137"/>
      <c r="C294" s="136"/>
      <c r="D294" s="140"/>
      <c r="E294" s="136"/>
      <c r="F294" s="136"/>
      <c r="G294" s="72"/>
      <c r="H294" s="73"/>
      <c r="I294" s="136"/>
      <c r="J294" s="141"/>
      <c r="K294" s="134"/>
      <c r="L294" s="134"/>
      <c r="M294" s="134"/>
      <c r="N294" s="134"/>
      <c r="O294" s="134"/>
      <c r="P294" s="134"/>
      <c r="Q294" s="134"/>
      <c r="R294" s="134"/>
      <c r="S294" s="134"/>
      <c r="T294" s="134"/>
      <c r="U294" s="134"/>
      <c r="V294" s="134"/>
      <c r="W294" s="134"/>
      <c r="X294" s="134"/>
      <c r="Y294" s="134"/>
      <c r="Z294" s="134"/>
      <c r="AA294" s="134"/>
      <c r="AB294" s="134"/>
      <c r="AC294" s="134"/>
      <c r="AD294" s="132"/>
      <c r="AE294" s="137"/>
      <c r="AF294" s="132"/>
      <c r="AG294" s="132"/>
      <c r="AH294" s="132"/>
      <c r="AI294" s="133"/>
      <c r="AJ294" s="74"/>
      <c r="AK294" s="75"/>
      <c r="AL294" s="76"/>
      <c r="AM294" s="76"/>
      <c r="AN294" s="77"/>
      <c r="AO294" s="76"/>
      <c r="AP294" s="77"/>
      <c r="AQ294" s="76"/>
      <c r="AR294" s="77"/>
      <c r="AS294" s="76"/>
      <c r="AT294" s="77"/>
      <c r="AU294" s="76"/>
      <c r="AV294" s="77"/>
      <c r="AW294" s="76"/>
      <c r="AX294" s="77"/>
      <c r="AY294" s="76"/>
      <c r="AZ294" s="77"/>
      <c r="BA294" s="85"/>
      <c r="BB294" s="85"/>
      <c r="BC294" s="78"/>
      <c r="BD294" s="79"/>
      <c r="BE294" s="79"/>
      <c r="BF294" s="79"/>
      <c r="BG294" s="135"/>
      <c r="BH294" s="135"/>
      <c r="BI294" s="135"/>
      <c r="BJ294" s="135"/>
      <c r="BK294" s="136"/>
      <c r="BL294" s="133"/>
      <c r="BM294" s="133"/>
      <c r="BN294" s="133"/>
    </row>
    <row r="295" spans="1:66" s="80" customFormat="1" ht="15.5" x14ac:dyDescent="0.35">
      <c r="A295" s="138"/>
      <c r="B295" s="137"/>
      <c r="C295" s="136"/>
      <c r="D295" s="140"/>
      <c r="E295" s="136"/>
      <c r="F295" s="136"/>
      <c r="G295" s="72"/>
      <c r="H295" s="73"/>
      <c r="I295" s="136"/>
      <c r="J295" s="141"/>
      <c r="K295" s="134"/>
      <c r="L295" s="134"/>
      <c r="M295" s="134"/>
      <c r="N295" s="134"/>
      <c r="O295" s="134"/>
      <c r="P295" s="134"/>
      <c r="Q295" s="134"/>
      <c r="R295" s="134"/>
      <c r="S295" s="134"/>
      <c r="T295" s="134"/>
      <c r="U295" s="134"/>
      <c r="V295" s="134"/>
      <c r="W295" s="134"/>
      <c r="X295" s="134"/>
      <c r="Y295" s="134"/>
      <c r="Z295" s="134"/>
      <c r="AA295" s="134"/>
      <c r="AB295" s="134"/>
      <c r="AC295" s="134"/>
      <c r="AD295" s="132"/>
      <c r="AE295" s="137"/>
      <c r="AF295" s="132"/>
      <c r="AG295" s="132"/>
      <c r="AH295" s="132"/>
      <c r="AI295" s="133"/>
      <c r="AJ295" s="74"/>
      <c r="AK295" s="75"/>
      <c r="AL295" s="76"/>
      <c r="AM295" s="76"/>
      <c r="AN295" s="77"/>
      <c r="AO295" s="76"/>
      <c r="AP295" s="77"/>
      <c r="AQ295" s="76"/>
      <c r="AR295" s="77"/>
      <c r="AS295" s="76"/>
      <c r="AT295" s="77"/>
      <c r="AU295" s="76"/>
      <c r="AV295" s="77"/>
      <c r="AW295" s="76"/>
      <c r="AX295" s="77"/>
      <c r="AY295" s="76"/>
      <c r="AZ295" s="77"/>
      <c r="BA295" s="85"/>
      <c r="BB295" s="85"/>
      <c r="BC295" s="78"/>
      <c r="BD295" s="79"/>
      <c r="BE295" s="79"/>
      <c r="BF295" s="79"/>
      <c r="BG295" s="135"/>
      <c r="BH295" s="135"/>
      <c r="BI295" s="135"/>
      <c r="BJ295" s="135"/>
      <c r="BK295" s="136"/>
      <c r="BL295" s="133"/>
      <c r="BM295" s="133"/>
      <c r="BN295" s="133"/>
    </row>
    <row r="296" spans="1:66" s="80" customFormat="1" ht="15.5" x14ac:dyDescent="0.35">
      <c r="A296" s="138"/>
      <c r="B296" s="137"/>
      <c r="C296" s="136"/>
      <c r="D296" s="140"/>
      <c r="E296" s="136"/>
      <c r="F296" s="136"/>
      <c r="G296" s="72"/>
      <c r="H296" s="73"/>
      <c r="I296" s="136"/>
      <c r="J296" s="141"/>
      <c r="K296" s="134"/>
      <c r="L296" s="134"/>
      <c r="M296" s="134"/>
      <c r="N296" s="134"/>
      <c r="O296" s="134"/>
      <c r="P296" s="134"/>
      <c r="Q296" s="134"/>
      <c r="R296" s="134"/>
      <c r="S296" s="134"/>
      <c r="T296" s="134"/>
      <c r="U296" s="134"/>
      <c r="V296" s="134"/>
      <c r="W296" s="134"/>
      <c r="X296" s="134"/>
      <c r="Y296" s="134"/>
      <c r="Z296" s="134"/>
      <c r="AA296" s="134"/>
      <c r="AB296" s="134"/>
      <c r="AC296" s="134"/>
      <c r="AD296" s="132"/>
      <c r="AE296" s="137"/>
      <c r="AF296" s="132"/>
      <c r="AG296" s="132"/>
      <c r="AH296" s="132"/>
      <c r="AI296" s="133"/>
      <c r="AJ296" s="74"/>
      <c r="AK296" s="75"/>
      <c r="AL296" s="76"/>
      <c r="AM296" s="76"/>
      <c r="AN296" s="77"/>
      <c r="AO296" s="76"/>
      <c r="AP296" s="77"/>
      <c r="AQ296" s="76"/>
      <c r="AR296" s="77"/>
      <c r="AS296" s="76"/>
      <c r="AT296" s="77"/>
      <c r="AU296" s="76"/>
      <c r="AV296" s="77"/>
      <c r="AW296" s="76"/>
      <c r="AX296" s="77"/>
      <c r="AY296" s="76"/>
      <c r="AZ296" s="77"/>
      <c r="BA296" s="85"/>
      <c r="BB296" s="85"/>
      <c r="BC296" s="78"/>
      <c r="BD296" s="79"/>
      <c r="BE296" s="79"/>
      <c r="BF296" s="79"/>
      <c r="BG296" s="135"/>
      <c r="BH296" s="135"/>
      <c r="BI296" s="135"/>
      <c r="BJ296" s="135"/>
      <c r="BK296" s="136"/>
      <c r="BL296" s="133"/>
      <c r="BM296" s="133"/>
      <c r="BN296" s="133"/>
    </row>
    <row r="297" spans="1:66" s="80" customFormat="1" ht="15.5" x14ac:dyDescent="0.35">
      <c r="A297" s="138"/>
      <c r="B297" s="137"/>
      <c r="C297" s="136"/>
      <c r="D297" s="140"/>
      <c r="E297" s="136"/>
      <c r="F297" s="136"/>
      <c r="G297" s="72"/>
      <c r="H297" s="73"/>
      <c r="I297" s="136"/>
      <c r="J297" s="141"/>
      <c r="K297" s="134"/>
      <c r="L297" s="134"/>
      <c r="M297" s="134"/>
      <c r="N297" s="134"/>
      <c r="O297" s="134"/>
      <c r="P297" s="134"/>
      <c r="Q297" s="134"/>
      <c r="R297" s="134"/>
      <c r="S297" s="134"/>
      <c r="T297" s="134"/>
      <c r="U297" s="134"/>
      <c r="V297" s="134"/>
      <c r="W297" s="134"/>
      <c r="X297" s="134"/>
      <c r="Y297" s="134"/>
      <c r="Z297" s="134"/>
      <c r="AA297" s="134"/>
      <c r="AB297" s="134"/>
      <c r="AC297" s="134"/>
      <c r="AD297" s="132"/>
      <c r="AE297" s="137"/>
      <c r="AF297" s="132"/>
      <c r="AG297" s="132"/>
      <c r="AH297" s="132"/>
      <c r="AI297" s="133"/>
      <c r="AJ297" s="74"/>
      <c r="AK297" s="75"/>
      <c r="AL297" s="76"/>
      <c r="AM297" s="76"/>
      <c r="AN297" s="77"/>
      <c r="AO297" s="76"/>
      <c r="AP297" s="77"/>
      <c r="AQ297" s="76"/>
      <c r="AR297" s="77"/>
      <c r="AS297" s="76"/>
      <c r="AT297" s="77"/>
      <c r="AU297" s="76"/>
      <c r="AV297" s="77"/>
      <c r="AW297" s="76"/>
      <c r="AX297" s="77"/>
      <c r="AY297" s="76"/>
      <c r="AZ297" s="77"/>
      <c r="BA297" s="85"/>
      <c r="BB297" s="85"/>
      <c r="BC297" s="78"/>
      <c r="BD297" s="79"/>
      <c r="BE297" s="79"/>
      <c r="BF297" s="79"/>
      <c r="BG297" s="135"/>
      <c r="BH297" s="135"/>
      <c r="BI297" s="135"/>
      <c r="BJ297" s="135"/>
      <c r="BK297" s="136"/>
      <c r="BL297" s="133"/>
      <c r="BM297" s="133"/>
      <c r="BN297" s="133"/>
    </row>
    <row r="298" spans="1:66" s="80" customFormat="1" ht="15.5" x14ac:dyDescent="0.35">
      <c r="A298" s="138"/>
      <c r="B298" s="137"/>
      <c r="C298" s="136"/>
      <c r="D298" s="140"/>
      <c r="E298" s="136"/>
      <c r="F298" s="136"/>
      <c r="G298" s="72"/>
      <c r="H298" s="73"/>
      <c r="I298" s="136"/>
      <c r="J298" s="141"/>
      <c r="K298" s="134"/>
      <c r="L298" s="134"/>
      <c r="M298" s="134"/>
      <c r="N298" s="134"/>
      <c r="O298" s="134"/>
      <c r="P298" s="134"/>
      <c r="Q298" s="134"/>
      <c r="R298" s="134"/>
      <c r="S298" s="134"/>
      <c r="T298" s="134"/>
      <c r="U298" s="134"/>
      <c r="V298" s="134"/>
      <c r="W298" s="134"/>
      <c r="X298" s="134"/>
      <c r="Y298" s="134"/>
      <c r="Z298" s="134"/>
      <c r="AA298" s="134"/>
      <c r="AB298" s="134"/>
      <c r="AC298" s="134"/>
      <c r="AD298" s="132"/>
      <c r="AE298" s="137"/>
      <c r="AF298" s="132"/>
      <c r="AG298" s="132"/>
      <c r="AH298" s="132"/>
      <c r="AI298" s="133"/>
      <c r="AJ298" s="74"/>
      <c r="AK298" s="75"/>
      <c r="AL298" s="76"/>
      <c r="AM298" s="76"/>
      <c r="AN298" s="77"/>
      <c r="AO298" s="76"/>
      <c r="AP298" s="77"/>
      <c r="AQ298" s="76"/>
      <c r="AR298" s="77"/>
      <c r="AS298" s="76"/>
      <c r="AT298" s="77"/>
      <c r="AU298" s="76"/>
      <c r="AV298" s="77"/>
      <c r="AW298" s="76"/>
      <c r="AX298" s="77"/>
      <c r="AY298" s="76"/>
      <c r="AZ298" s="77"/>
      <c r="BA298" s="85"/>
      <c r="BB298" s="85"/>
      <c r="BC298" s="78"/>
      <c r="BD298" s="79"/>
      <c r="BE298" s="79"/>
      <c r="BF298" s="79"/>
      <c r="BG298" s="135"/>
      <c r="BH298" s="135"/>
      <c r="BI298" s="135"/>
      <c r="BJ298" s="135"/>
      <c r="BK298" s="136"/>
      <c r="BL298" s="133"/>
      <c r="BM298" s="133"/>
      <c r="BN298" s="133"/>
    </row>
    <row r="299" spans="1:66" s="80" customFormat="1" ht="15.5" x14ac:dyDescent="0.35">
      <c r="A299" s="138"/>
      <c r="B299" s="137"/>
      <c r="C299" s="136"/>
      <c r="D299" s="140"/>
      <c r="E299" s="136"/>
      <c r="F299" s="136"/>
      <c r="G299" s="72"/>
      <c r="H299" s="73"/>
      <c r="I299" s="136"/>
      <c r="J299" s="141"/>
      <c r="K299" s="134"/>
      <c r="L299" s="134"/>
      <c r="M299" s="134"/>
      <c r="N299" s="134"/>
      <c r="O299" s="134"/>
      <c r="P299" s="134"/>
      <c r="Q299" s="134"/>
      <c r="R299" s="134"/>
      <c r="S299" s="134"/>
      <c r="T299" s="134"/>
      <c r="U299" s="134"/>
      <c r="V299" s="134"/>
      <c r="W299" s="134"/>
      <c r="X299" s="134"/>
      <c r="Y299" s="134"/>
      <c r="Z299" s="134"/>
      <c r="AA299" s="134"/>
      <c r="AB299" s="134"/>
      <c r="AC299" s="134"/>
      <c r="AD299" s="132"/>
      <c r="AE299" s="137"/>
      <c r="AF299" s="132"/>
      <c r="AG299" s="132"/>
      <c r="AH299" s="132"/>
      <c r="AI299" s="133"/>
      <c r="AJ299" s="74"/>
      <c r="AK299" s="75"/>
      <c r="AL299" s="76"/>
      <c r="AM299" s="76"/>
      <c r="AN299" s="77"/>
      <c r="AO299" s="76"/>
      <c r="AP299" s="77"/>
      <c r="AQ299" s="76"/>
      <c r="AR299" s="77"/>
      <c r="AS299" s="76"/>
      <c r="AT299" s="77"/>
      <c r="AU299" s="76"/>
      <c r="AV299" s="77"/>
      <c r="AW299" s="76"/>
      <c r="AX299" s="77"/>
      <c r="AY299" s="76"/>
      <c r="AZ299" s="77"/>
      <c r="BA299" s="85"/>
      <c r="BB299" s="85"/>
      <c r="BC299" s="78"/>
      <c r="BD299" s="79"/>
      <c r="BE299" s="79"/>
      <c r="BF299" s="79"/>
      <c r="BG299" s="135"/>
      <c r="BH299" s="135"/>
      <c r="BI299" s="135"/>
      <c r="BJ299" s="135"/>
      <c r="BK299" s="136"/>
      <c r="BL299" s="133"/>
      <c r="BM299" s="133"/>
      <c r="BN299" s="133"/>
    </row>
    <row r="300" spans="1:66" s="80" customFormat="1" ht="15.5" x14ac:dyDescent="0.35">
      <c r="A300" s="138"/>
      <c r="B300" s="137"/>
      <c r="C300" s="136"/>
      <c r="D300" s="140"/>
      <c r="E300" s="136"/>
      <c r="F300" s="136"/>
      <c r="G300" s="72"/>
      <c r="H300" s="73"/>
      <c r="I300" s="136"/>
      <c r="J300" s="141"/>
      <c r="K300" s="134"/>
      <c r="L300" s="134"/>
      <c r="M300" s="134"/>
      <c r="N300" s="134"/>
      <c r="O300" s="134"/>
      <c r="P300" s="134"/>
      <c r="Q300" s="134"/>
      <c r="R300" s="134"/>
      <c r="S300" s="134"/>
      <c r="T300" s="134"/>
      <c r="U300" s="134"/>
      <c r="V300" s="134"/>
      <c r="W300" s="134"/>
      <c r="X300" s="134"/>
      <c r="Y300" s="134"/>
      <c r="Z300" s="134"/>
      <c r="AA300" s="134"/>
      <c r="AB300" s="134"/>
      <c r="AC300" s="134"/>
      <c r="AD300" s="132"/>
      <c r="AE300" s="137"/>
      <c r="AF300" s="132"/>
      <c r="AG300" s="132"/>
      <c r="AH300" s="132"/>
      <c r="AI300" s="133"/>
      <c r="AJ300" s="74"/>
      <c r="AK300" s="75"/>
      <c r="AL300" s="76"/>
      <c r="AM300" s="76"/>
      <c r="AN300" s="77"/>
      <c r="AO300" s="76"/>
      <c r="AP300" s="77"/>
      <c r="AQ300" s="76"/>
      <c r="AR300" s="77"/>
      <c r="AS300" s="76"/>
      <c r="AT300" s="77"/>
      <c r="AU300" s="76"/>
      <c r="AV300" s="77"/>
      <c r="AW300" s="76"/>
      <c r="AX300" s="77"/>
      <c r="AY300" s="76"/>
      <c r="AZ300" s="77"/>
      <c r="BA300" s="85"/>
      <c r="BB300" s="85"/>
      <c r="BC300" s="78"/>
      <c r="BD300" s="79"/>
      <c r="BE300" s="79"/>
      <c r="BF300" s="79"/>
      <c r="BG300" s="135"/>
      <c r="BH300" s="135"/>
      <c r="BI300" s="135"/>
      <c r="BJ300" s="135"/>
      <c r="BK300" s="136"/>
      <c r="BL300" s="133"/>
      <c r="BM300" s="133"/>
      <c r="BN300" s="133"/>
    </row>
    <row r="301" spans="1:66" s="80" customFormat="1" ht="15.5" x14ac:dyDescent="0.35">
      <c r="A301" s="138"/>
      <c r="B301" s="137"/>
      <c r="C301" s="136"/>
      <c r="D301" s="140"/>
      <c r="E301" s="136"/>
      <c r="F301" s="136"/>
      <c r="G301" s="72"/>
      <c r="H301" s="73"/>
      <c r="I301" s="136"/>
      <c r="J301" s="141"/>
      <c r="K301" s="134"/>
      <c r="L301" s="134"/>
      <c r="M301" s="134"/>
      <c r="N301" s="134"/>
      <c r="O301" s="134"/>
      <c r="P301" s="134"/>
      <c r="Q301" s="134"/>
      <c r="R301" s="134"/>
      <c r="S301" s="134"/>
      <c r="T301" s="134"/>
      <c r="U301" s="134"/>
      <c r="V301" s="134"/>
      <c r="W301" s="134"/>
      <c r="X301" s="134"/>
      <c r="Y301" s="134"/>
      <c r="Z301" s="134"/>
      <c r="AA301" s="134"/>
      <c r="AB301" s="134"/>
      <c r="AC301" s="134"/>
      <c r="AD301" s="132"/>
      <c r="AE301" s="137"/>
      <c r="AF301" s="132"/>
      <c r="AG301" s="132"/>
      <c r="AH301" s="132"/>
      <c r="AI301" s="133"/>
      <c r="AJ301" s="74"/>
      <c r="AK301" s="75"/>
      <c r="AL301" s="76"/>
      <c r="AM301" s="76"/>
      <c r="AN301" s="77"/>
      <c r="AO301" s="76"/>
      <c r="AP301" s="77"/>
      <c r="AQ301" s="76"/>
      <c r="AR301" s="77"/>
      <c r="AS301" s="76"/>
      <c r="AT301" s="77"/>
      <c r="AU301" s="76"/>
      <c r="AV301" s="77"/>
      <c r="AW301" s="76"/>
      <c r="AX301" s="77"/>
      <c r="AY301" s="76"/>
      <c r="AZ301" s="77"/>
      <c r="BA301" s="85"/>
      <c r="BB301" s="85"/>
      <c r="BC301" s="78"/>
      <c r="BD301" s="79"/>
      <c r="BE301" s="79"/>
      <c r="BF301" s="79"/>
      <c r="BG301" s="135"/>
      <c r="BH301" s="135"/>
      <c r="BI301" s="135"/>
      <c r="BJ301" s="135"/>
      <c r="BK301" s="136"/>
      <c r="BL301" s="133"/>
      <c r="BM301" s="133"/>
      <c r="BN301" s="133"/>
    </row>
    <row r="302" spans="1:66" s="80" customFormat="1" ht="15.5" x14ac:dyDescent="0.35">
      <c r="A302" s="138"/>
      <c r="B302" s="137"/>
      <c r="C302" s="136"/>
      <c r="D302" s="140"/>
      <c r="E302" s="136"/>
      <c r="F302" s="136"/>
      <c r="G302" s="72"/>
      <c r="H302" s="73"/>
      <c r="I302" s="136"/>
      <c r="J302" s="141"/>
      <c r="K302" s="134"/>
      <c r="L302" s="134"/>
      <c r="M302" s="134"/>
      <c r="N302" s="134"/>
      <c r="O302" s="134"/>
      <c r="P302" s="134"/>
      <c r="Q302" s="134"/>
      <c r="R302" s="134"/>
      <c r="S302" s="134"/>
      <c r="T302" s="134"/>
      <c r="U302" s="134"/>
      <c r="V302" s="134"/>
      <c r="W302" s="134"/>
      <c r="X302" s="134"/>
      <c r="Y302" s="134"/>
      <c r="Z302" s="134"/>
      <c r="AA302" s="134"/>
      <c r="AB302" s="134"/>
      <c r="AC302" s="134"/>
      <c r="AD302" s="132"/>
      <c r="AE302" s="137"/>
      <c r="AF302" s="132"/>
      <c r="AG302" s="132"/>
      <c r="AH302" s="132"/>
      <c r="AI302" s="133"/>
      <c r="AJ302" s="74"/>
      <c r="AK302" s="75"/>
      <c r="AL302" s="76"/>
      <c r="AM302" s="76"/>
      <c r="AN302" s="77"/>
      <c r="AO302" s="76"/>
      <c r="AP302" s="77"/>
      <c r="AQ302" s="76"/>
      <c r="AR302" s="77"/>
      <c r="AS302" s="76"/>
      <c r="AT302" s="77"/>
      <c r="AU302" s="76"/>
      <c r="AV302" s="77"/>
      <c r="AW302" s="76"/>
      <c r="AX302" s="77"/>
      <c r="AY302" s="76"/>
      <c r="AZ302" s="77"/>
      <c r="BA302" s="85"/>
      <c r="BB302" s="85"/>
      <c r="BC302" s="78"/>
      <c r="BD302" s="79"/>
      <c r="BE302" s="79"/>
      <c r="BF302" s="79"/>
      <c r="BG302" s="135"/>
      <c r="BH302" s="135"/>
      <c r="BI302" s="135"/>
      <c r="BJ302" s="135"/>
      <c r="BK302" s="136"/>
      <c r="BL302" s="133"/>
      <c r="BM302" s="133"/>
      <c r="BN302" s="133"/>
    </row>
    <row r="303" spans="1:66" s="80" customFormat="1" ht="15.5" x14ac:dyDescent="0.35">
      <c r="A303" s="138"/>
      <c r="B303" s="137"/>
      <c r="C303" s="136"/>
      <c r="D303" s="140"/>
      <c r="E303" s="136"/>
      <c r="F303" s="136"/>
      <c r="G303" s="72"/>
      <c r="H303" s="73"/>
      <c r="I303" s="136"/>
      <c r="J303" s="141"/>
      <c r="K303" s="134"/>
      <c r="L303" s="134"/>
      <c r="M303" s="134"/>
      <c r="N303" s="134"/>
      <c r="O303" s="134"/>
      <c r="P303" s="134"/>
      <c r="Q303" s="134"/>
      <c r="R303" s="134"/>
      <c r="S303" s="134"/>
      <c r="T303" s="134"/>
      <c r="U303" s="134"/>
      <c r="V303" s="134"/>
      <c r="W303" s="134"/>
      <c r="X303" s="134"/>
      <c r="Y303" s="134"/>
      <c r="Z303" s="134"/>
      <c r="AA303" s="134"/>
      <c r="AB303" s="134"/>
      <c r="AC303" s="134"/>
      <c r="AD303" s="132"/>
      <c r="AE303" s="137"/>
      <c r="AF303" s="132"/>
      <c r="AG303" s="132"/>
      <c r="AH303" s="132"/>
      <c r="AI303" s="133"/>
      <c r="AJ303" s="74"/>
      <c r="AK303" s="75"/>
      <c r="AL303" s="76"/>
      <c r="AM303" s="76"/>
      <c r="AN303" s="77"/>
      <c r="AO303" s="76"/>
      <c r="AP303" s="77"/>
      <c r="AQ303" s="76"/>
      <c r="AR303" s="77"/>
      <c r="AS303" s="76"/>
      <c r="AT303" s="77"/>
      <c r="AU303" s="76"/>
      <c r="AV303" s="77"/>
      <c r="AW303" s="76"/>
      <c r="AX303" s="77"/>
      <c r="AY303" s="76"/>
      <c r="AZ303" s="77"/>
      <c r="BA303" s="85"/>
      <c r="BB303" s="85"/>
      <c r="BC303" s="78"/>
      <c r="BD303" s="79"/>
      <c r="BE303" s="79"/>
      <c r="BF303" s="79"/>
      <c r="BG303" s="135"/>
      <c r="BH303" s="135"/>
      <c r="BI303" s="135"/>
      <c r="BJ303" s="135"/>
      <c r="BK303" s="136"/>
      <c r="BL303" s="133"/>
      <c r="BM303" s="133"/>
      <c r="BN303" s="133"/>
    </row>
    <row r="304" spans="1:66" s="80" customFormat="1" ht="15.5" x14ac:dyDescent="0.35">
      <c r="A304" s="138"/>
      <c r="B304" s="137"/>
      <c r="C304" s="136"/>
      <c r="D304" s="140"/>
      <c r="E304" s="136"/>
      <c r="F304" s="136"/>
      <c r="G304" s="72"/>
      <c r="H304" s="73"/>
      <c r="I304" s="136"/>
      <c r="J304" s="141"/>
      <c r="K304" s="134"/>
      <c r="L304" s="134"/>
      <c r="M304" s="134"/>
      <c r="N304" s="134"/>
      <c r="O304" s="134"/>
      <c r="P304" s="134"/>
      <c r="Q304" s="134"/>
      <c r="R304" s="134"/>
      <c r="S304" s="134"/>
      <c r="T304" s="134"/>
      <c r="U304" s="134"/>
      <c r="V304" s="134"/>
      <c r="W304" s="134"/>
      <c r="X304" s="134"/>
      <c r="Y304" s="134"/>
      <c r="Z304" s="134"/>
      <c r="AA304" s="134"/>
      <c r="AB304" s="134"/>
      <c r="AC304" s="134"/>
      <c r="AD304" s="132"/>
      <c r="AE304" s="137"/>
      <c r="AF304" s="132"/>
      <c r="AG304" s="132"/>
      <c r="AH304" s="132"/>
      <c r="AI304" s="133"/>
      <c r="AJ304" s="74"/>
      <c r="AK304" s="75"/>
      <c r="AL304" s="76"/>
      <c r="AM304" s="76"/>
      <c r="AN304" s="77"/>
      <c r="AO304" s="76"/>
      <c r="AP304" s="77"/>
      <c r="AQ304" s="76"/>
      <c r="AR304" s="77"/>
      <c r="AS304" s="76"/>
      <c r="AT304" s="77"/>
      <c r="AU304" s="76"/>
      <c r="AV304" s="77"/>
      <c r="AW304" s="76"/>
      <c r="AX304" s="77"/>
      <c r="AY304" s="76"/>
      <c r="AZ304" s="77"/>
      <c r="BA304" s="85"/>
      <c r="BB304" s="85"/>
      <c r="BC304" s="78"/>
      <c r="BD304" s="79"/>
      <c r="BE304" s="79"/>
      <c r="BF304" s="79"/>
      <c r="BG304" s="135"/>
      <c r="BH304" s="135"/>
      <c r="BI304" s="135"/>
      <c r="BJ304" s="135"/>
      <c r="BK304" s="136"/>
      <c r="BL304" s="133"/>
      <c r="BM304" s="133"/>
      <c r="BN304" s="133"/>
    </row>
    <row r="305" spans="1:66" s="80" customFormat="1" ht="15.5" x14ac:dyDescent="0.35">
      <c r="A305" s="138"/>
      <c r="B305" s="137"/>
      <c r="C305" s="136"/>
      <c r="D305" s="140"/>
      <c r="E305" s="136"/>
      <c r="F305" s="136"/>
      <c r="G305" s="72"/>
      <c r="H305" s="73"/>
      <c r="I305" s="136"/>
      <c r="J305" s="141"/>
      <c r="K305" s="134"/>
      <c r="L305" s="134"/>
      <c r="M305" s="134"/>
      <c r="N305" s="134"/>
      <c r="O305" s="134"/>
      <c r="P305" s="134"/>
      <c r="Q305" s="134"/>
      <c r="R305" s="134"/>
      <c r="S305" s="134"/>
      <c r="T305" s="134"/>
      <c r="U305" s="134"/>
      <c r="V305" s="134"/>
      <c r="W305" s="134"/>
      <c r="X305" s="134"/>
      <c r="Y305" s="134"/>
      <c r="Z305" s="134"/>
      <c r="AA305" s="134"/>
      <c r="AB305" s="134"/>
      <c r="AC305" s="134"/>
      <c r="AD305" s="132"/>
      <c r="AE305" s="137"/>
      <c r="AF305" s="132"/>
      <c r="AG305" s="132"/>
      <c r="AH305" s="132"/>
      <c r="AI305" s="133"/>
      <c r="AJ305" s="74"/>
      <c r="AK305" s="75"/>
      <c r="AL305" s="76"/>
      <c r="AM305" s="76"/>
      <c r="AN305" s="77"/>
      <c r="AO305" s="76"/>
      <c r="AP305" s="77"/>
      <c r="AQ305" s="76"/>
      <c r="AR305" s="77"/>
      <c r="AS305" s="76"/>
      <c r="AT305" s="77"/>
      <c r="AU305" s="76"/>
      <c r="AV305" s="77"/>
      <c r="AW305" s="76"/>
      <c r="AX305" s="77"/>
      <c r="AY305" s="76"/>
      <c r="AZ305" s="77"/>
      <c r="BA305" s="85"/>
      <c r="BB305" s="85"/>
      <c r="BC305" s="78"/>
      <c r="BD305" s="79"/>
      <c r="BE305" s="79"/>
      <c r="BF305" s="79"/>
      <c r="BG305" s="135"/>
      <c r="BH305" s="135"/>
      <c r="BI305" s="135"/>
      <c r="BJ305" s="135"/>
      <c r="BK305" s="136"/>
      <c r="BL305" s="133"/>
      <c r="BM305" s="133"/>
      <c r="BN305" s="133"/>
    </row>
    <row r="306" spans="1:66" s="80" customFormat="1" ht="15.5" x14ac:dyDescent="0.35">
      <c r="A306" s="138"/>
      <c r="B306" s="137"/>
      <c r="C306" s="136"/>
      <c r="D306" s="140"/>
      <c r="E306" s="136"/>
      <c r="F306" s="136"/>
      <c r="G306" s="72"/>
      <c r="H306" s="73"/>
      <c r="I306" s="136"/>
      <c r="J306" s="141"/>
      <c r="K306" s="134"/>
      <c r="L306" s="134"/>
      <c r="M306" s="134"/>
      <c r="N306" s="134"/>
      <c r="O306" s="134"/>
      <c r="P306" s="134"/>
      <c r="Q306" s="134"/>
      <c r="R306" s="134"/>
      <c r="S306" s="134"/>
      <c r="T306" s="134"/>
      <c r="U306" s="134"/>
      <c r="V306" s="134"/>
      <c r="W306" s="134"/>
      <c r="X306" s="134"/>
      <c r="Y306" s="134"/>
      <c r="Z306" s="134"/>
      <c r="AA306" s="134"/>
      <c r="AB306" s="134"/>
      <c r="AC306" s="134"/>
      <c r="AD306" s="132"/>
      <c r="AE306" s="137"/>
      <c r="AF306" s="132"/>
      <c r="AG306" s="132"/>
      <c r="AH306" s="132"/>
      <c r="AI306" s="133"/>
      <c r="AJ306" s="74"/>
      <c r="AK306" s="75"/>
      <c r="AL306" s="76"/>
      <c r="AM306" s="76"/>
      <c r="AN306" s="77"/>
      <c r="AO306" s="76"/>
      <c r="AP306" s="77"/>
      <c r="AQ306" s="76"/>
      <c r="AR306" s="77"/>
      <c r="AS306" s="76"/>
      <c r="AT306" s="77"/>
      <c r="AU306" s="76"/>
      <c r="AV306" s="77"/>
      <c r="AW306" s="76"/>
      <c r="AX306" s="77"/>
      <c r="AY306" s="76"/>
      <c r="AZ306" s="77"/>
      <c r="BA306" s="85"/>
      <c r="BB306" s="85"/>
      <c r="BC306" s="78"/>
      <c r="BD306" s="79"/>
      <c r="BE306" s="79"/>
      <c r="BF306" s="79"/>
      <c r="BG306" s="135"/>
      <c r="BH306" s="135"/>
      <c r="BI306" s="135"/>
      <c r="BJ306" s="135"/>
      <c r="BK306" s="136"/>
      <c r="BL306" s="133"/>
      <c r="BM306" s="133"/>
      <c r="BN306" s="133"/>
    </row>
    <row r="307" spans="1:66" s="80" customFormat="1" ht="15.5" x14ac:dyDescent="0.35">
      <c r="A307" s="138"/>
      <c r="B307" s="137"/>
      <c r="C307" s="136"/>
      <c r="D307" s="140"/>
      <c r="E307" s="136"/>
      <c r="F307" s="136"/>
      <c r="G307" s="72"/>
      <c r="H307" s="73"/>
      <c r="I307" s="136"/>
      <c r="J307" s="141"/>
      <c r="K307" s="134"/>
      <c r="L307" s="134"/>
      <c r="M307" s="134"/>
      <c r="N307" s="134"/>
      <c r="O307" s="134"/>
      <c r="P307" s="134"/>
      <c r="Q307" s="134"/>
      <c r="R307" s="134"/>
      <c r="S307" s="134"/>
      <c r="T307" s="134"/>
      <c r="U307" s="134"/>
      <c r="V307" s="134"/>
      <c r="W307" s="134"/>
      <c r="X307" s="134"/>
      <c r="Y307" s="134"/>
      <c r="Z307" s="134"/>
      <c r="AA307" s="134"/>
      <c r="AB307" s="134"/>
      <c r="AC307" s="134"/>
      <c r="AD307" s="132"/>
      <c r="AE307" s="137"/>
      <c r="AF307" s="132"/>
      <c r="AG307" s="132"/>
      <c r="AH307" s="132"/>
      <c r="AI307" s="133"/>
      <c r="AJ307" s="74"/>
      <c r="AK307" s="75"/>
      <c r="AL307" s="76"/>
      <c r="AM307" s="76"/>
      <c r="AN307" s="77"/>
      <c r="AO307" s="76"/>
      <c r="AP307" s="77"/>
      <c r="AQ307" s="76"/>
      <c r="AR307" s="77"/>
      <c r="AS307" s="76"/>
      <c r="AT307" s="77"/>
      <c r="AU307" s="76"/>
      <c r="AV307" s="77"/>
      <c r="AW307" s="76"/>
      <c r="AX307" s="77"/>
      <c r="AY307" s="76"/>
      <c r="AZ307" s="77"/>
      <c r="BA307" s="85"/>
      <c r="BB307" s="85"/>
      <c r="BC307" s="78"/>
      <c r="BD307" s="79"/>
      <c r="BE307" s="79"/>
      <c r="BF307" s="79"/>
      <c r="BG307" s="135"/>
      <c r="BH307" s="135"/>
      <c r="BI307" s="135"/>
      <c r="BJ307" s="135"/>
      <c r="BK307" s="136"/>
      <c r="BL307" s="133"/>
      <c r="BM307" s="133"/>
      <c r="BN307" s="133"/>
    </row>
    <row r="308" spans="1:66" s="80" customFormat="1" ht="15.5" x14ac:dyDescent="0.35">
      <c r="A308" s="138"/>
      <c r="B308" s="137"/>
      <c r="C308" s="136"/>
      <c r="D308" s="140"/>
      <c r="E308" s="136"/>
      <c r="F308" s="136"/>
      <c r="G308" s="72"/>
      <c r="H308" s="73"/>
      <c r="I308" s="136"/>
      <c r="J308" s="141"/>
      <c r="K308" s="134"/>
      <c r="L308" s="134"/>
      <c r="M308" s="134"/>
      <c r="N308" s="134"/>
      <c r="O308" s="134"/>
      <c r="P308" s="134"/>
      <c r="Q308" s="134"/>
      <c r="R308" s="134"/>
      <c r="S308" s="134"/>
      <c r="T308" s="134"/>
      <c r="U308" s="134"/>
      <c r="V308" s="134"/>
      <c r="W308" s="134"/>
      <c r="X308" s="134"/>
      <c r="Y308" s="134"/>
      <c r="Z308" s="134"/>
      <c r="AA308" s="134"/>
      <c r="AB308" s="134"/>
      <c r="AC308" s="134"/>
      <c r="AD308" s="132"/>
      <c r="AE308" s="137"/>
      <c r="AF308" s="132"/>
      <c r="AG308" s="132"/>
      <c r="AH308" s="132"/>
      <c r="AI308" s="133"/>
      <c r="AJ308" s="74"/>
      <c r="AK308" s="75"/>
      <c r="AL308" s="76"/>
      <c r="AM308" s="76"/>
      <c r="AN308" s="77"/>
      <c r="AO308" s="76"/>
      <c r="AP308" s="77"/>
      <c r="AQ308" s="76"/>
      <c r="AR308" s="77"/>
      <c r="AS308" s="76"/>
      <c r="AT308" s="77"/>
      <c r="AU308" s="76"/>
      <c r="AV308" s="77"/>
      <c r="AW308" s="76"/>
      <c r="AX308" s="77"/>
      <c r="AY308" s="76"/>
      <c r="AZ308" s="77"/>
      <c r="BA308" s="85"/>
      <c r="BB308" s="85"/>
      <c r="BC308" s="78"/>
      <c r="BD308" s="79"/>
      <c r="BE308" s="79"/>
      <c r="BF308" s="79"/>
      <c r="BG308" s="135"/>
      <c r="BH308" s="135"/>
      <c r="BI308" s="135"/>
      <c r="BJ308" s="135"/>
      <c r="BK308" s="136"/>
      <c r="BL308" s="133"/>
      <c r="BM308" s="133"/>
      <c r="BN308" s="133"/>
    </row>
    <row r="309" spans="1:66" s="80" customFormat="1" ht="15.5" x14ac:dyDescent="0.35">
      <c r="A309" s="138"/>
      <c r="B309" s="137"/>
      <c r="C309" s="136"/>
      <c r="D309" s="140"/>
      <c r="E309" s="136"/>
      <c r="F309" s="136"/>
      <c r="G309" s="72"/>
      <c r="H309" s="73"/>
      <c r="I309" s="136"/>
      <c r="J309" s="141"/>
      <c r="K309" s="134"/>
      <c r="L309" s="134"/>
      <c r="M309" s="134"/>
      <c r="N309" s="134"/>
      <c r="O309" s="134"/>
      <c r="P309" s="134"/>
      <c r="Q309" s="134"/>
      <c r="R309" s="134"/>
      <c r="S309" s="134"/>
      <c r="T309" s="134"/>
      <c r="U309" s="134"/>
      <c r="V309" s="134"/>
      <c r="W309" s="134"/>
      <c r="X309" s="134"/>
      <c r="Y309" s="134"/>
      <c r="Z309" s="134"/>
      <c r="AA309" s="134"/>
      <c r="AB309" s="134"/>
      <c r="AC309" s="134"/>
      <c r="AD309" s="132"/>
      <c r="AE309" s="137"/>
      <c r="AF309" s="132"/>
      <c r="AG309" s="132"/>
      <c r="AH309" s="132"/>
      <c r="AI309" s="133"/>
      <c r="AJ309" s="74"/>
      <c r="AK309" s="75"/>
      <c r="AL309" s="76"/>
      <c r="AM309" s="76"/>
      <c r="AN309" s="77"/>
      <c r="AO309" s="76"/>
      <c r="AP309" s="77"/>
      <c r="AQ309" s="76"/>
      <c r="AR309" s="77"/>
      <c r="AS309" s="76"/>
      <c r="AT309" s="77"/>
      <c r="AU309" s="76"/>
      <c r="AV309" s="77"/>
      <c r="AW309" s="76"/>
      <c r="AX309" s="77"/>
      <c r="AY309" s="76"/>
      <c r="AZ309" s="77"/>
      <c r="BA309" s="85"/>
      <c r="BB309" s="85"/>
      <c r="BC309" s="78"/>
      <c r="BD309" s="79"/>
      <c r="BE309" s="79"/>
      <c r="BF309" s="79"/>
      <c r="BG309" s="135"/>
      <c r="BH309" s="135"/>
      <c r="BI309" s="135"/>
      <c r="BJ309" s="135"/>
      <c r="BK309" s="136"/>
      <c r="BL309" s="133"/>
      <c r="BM309" s="133"/>
      <c r="BN309" s="133"/>
    </row>
    <row r="310" spans="1:66" s="80" customFormat="1" ht="15.5" x14ac:dyDescent="0.35">
      <c r="A310" s="138"/>
      <c r="B310" s="137"/>
      <c r="C310" s="136"/>
      <c r="D310" s="140"/>
      <c r="E310" s="136"/>
      <c r="F310" s="136"/>
      <c r="G310" s="72"/>
      <c r="H310" s="73"/>
      <c r="I310" s="136"/>
      <c r="J310" s="141"/>
      <c r="K310" s="134"/>
      <c r="L310" s="134"/>
      <c r="M310" s="134"/>
      <c r="N310" s="134"/>
      <c r="O310" s="134"/>
      <c r="P310" s="134"/>
      <c r="Q310" s="134"/>
      <c r="R310" s="134"/>
      <c r="S310" s="134"/>
      <c r="T310" s="134"/>
      <c r="U310" s="134"/>
      <c r="V310" s="134"/>
      <c r="W310" s="134"/>
      <c r="X310" s="134"/>
      <c r="Y310" s="134"/>
      <c r="Z310" s="134"/>
      <c r="AA310" s="134"/>
      <c r="AB310" s="134"/>
      <c r="AC310" s="134"/>
      <c r="AD310" s="132"/>
      <c r="AE310" s="137"/>
      <c r="AF310" s="132"/>
      <c r="AG310" s="132"/>
      <c r="AH310" s="132"/>
      <c r="AI310" s="133"/>
      <c r="AJ310" s="74"/>
      <c r="AK310" s="75"/>
      <c r="AL310" s="76"/>
      <c r="AM310" s="76"/>
      <c r="AN310" s="77"/>
      <c r="AO310" s="76"/>
      <c r="AP310" s="77"/>
      <c r="AQ310" s="76"/>
      <c r="AR310" s="77"/>
      <c r="AS310" s="76"/>
      <c r="AT310" s="77"/>
      <c r="AU310" s="76"/>
      <c r="AV310" s="77"/>
      <c r="AW310" s="76"/>
      <c r="AX310" s="77"/>
      <c r="AY310" s="76"/>
      <c r="AZ310" s="77"/>
      <c r="BA310" s="85"/>
      <c r="BB310" s="85"/>
      <c r="BC310" s="78"/>
      <c r="BD310" s="79"/>
      <c r="BE310" s="79"/>
      <c r="BF310" s="79"/>
      <c r="BG310" s="135"/>
      <c r="BH310" s="135"/>
      <c r="BI310" s="135"/>
      <c r="BJ310" s="135"/>
      <c r="BK310" s="136"/>
      <c r="BL310" s="133"/>
      <c r="BM310" s="133"/>
      <c r="BN310" s="133"/>
    </row>
    <row r="311" spans="1:66" s="80" customFormat="1" ht="15.5" x14ac:dyDescent="0.35">
      <c r="A311" s="138"/>
      <c r="B311" s="137"/>
      <c r="C311" s="136"/>
      <c r="D311" s="140"/>
      <c r="E311" s="136"/>
      <c r="F311" s="136"/>
      <c r="G311" s="72"/>
      <c r="H311" s="73"/>
      <c r="I311" s="136"/>
      <c r="J311" s="141"/>
      <c r="K311" s="134"/>
      <c r="L311" s="134"/>
      <c r="M311" s="134"/>
      <c r="N311" s="134"/>
      <c r="O311" s="134"/>
      <c r="P311" s="134"/>
      <c r="Q311" s="134"/>
      <c r="R311" s="134"/>
      <c r="S311" s="134"/>
      <c r="T311" s="134"/>
      <c r="U311" s="134"/>
      <c r="V311" s="134"/>
      <c r="W311" s="134"/>
      <c r="X311" s="134"/>
      <c r="Y311" s="134"/>
      <c r="Z311" s="134"/>
      <c r="AA311" s="134"/>
      <c r="AB311" s="134"/>
      <c r="AC311" s="134"/>
      <c r="AD311" s="132"/>
      <c r="AE311" s="137"/>
      <c r="AF311" s="132"/>
      <c r="AG311" s="132"/>
      <c r="AH311" s="132"/>
      <c r="AI311" s="133"/>
      <c r="AJ311" s="74"/>
      <c r="AK311" s="75"/>
      <c r="AL311" s="76"/>
      <c r="AM311" s="76"/>
      <c r="AN311" s="77"/>
      <c r="AO311" s="76"/>
      <c r="AP311" s="77"/>
      <c r="AQ311" s="76"/>
      <c r="AR311" s="77"/>
      <c r="AS311" s="76"/>
      <c r="AT311" s="77"/>
      <c r="AU311" s="76"/>
      <c r="AV311" s="77"/>
      <c r="AW311" s="76"/>
      <c r="AX311" s="77"/>
      <c r="AY311" s="76"/>
      <c r="AZ311" s="77"/>
      <c r="BA311" s="85"/>
      <c r="BB311" s="85"/>
      <c r="BC311" s="78"/>
      <c r="BD311" s="79"/>
      <c r="BE311" s="79"/>
      <c r="BF311" s="79"/>
      <c r="BG311" s="135"/>
      <c r="BH311" s="135"/>
      <c r="BI311" s="135"/>
      <c r="BJ311" s="135"/>
      <c r="BK311" s="136"/>
      <c r="BL311" s="133"/>
      <c r="BM311" s="133"/>
      <c r="BN311" s="133"/>
    </row>
    <row r="312" spans="1:66" s="80" customFormat="1" ht="15.5" x14ac:dyDescent="0.35">
      <c r="A312" s="138"/>
      <c r="B312" s="137"/>
      <c r="C312" s="136"/>
      <c r="D312" s="140"/>
      <c r="E312" s="136"/>
      <c r="F312" s="136"/>
      <c r="G312" s="72"/>
      <c r="H312" s="73"/>
      <c r="I312" s="136"/>
      <c r="J312" s="141"/>
      <c r="K312" s="134"/>
      <c r="L312" s="134"/>
      <c r="M312" s="134"/>
      <c r="N312" s="134"/>
      <c r="O312" s="134"/>
      <c r="P312" s="134"/>
      <c r="Q312" s="134"/>
      <c r="R312" s="134"/>
      <c r="S312" s="134"/>
      <c r="T312" s="134"/>
      <c r="U312" s="134"/>
      <c r="V312" s="134"/>
      <c r="W312" s="134"/>
      <c r="X312" s="134"/>
      <c r="Y312" s="134"/>
      <c r="Z312" s="134"/>
      <c r="AA312" s="134"/>
      <c r="AB312" s="134"/>
      <c r="AC312" s="134"/>
      <c r="AD312" s="132"/>
      <c r="AE312" s="137"/>
      <c r="AF312" s="132"/>
      <c r="AG312" s="132"/>
      <c r="AH312" s="132"/>
      <c r="AI312" s="133"/>
      <c r="AJ312" s="74"/>
      <c r="AK312" s="75"/>
      <c r="AL312" s="76"/>
      <c r="AM312" s="76"/>
      <c r="AN312" s="77"/>
      <c r="AO312" s="76"/>
      <c r="AP312" s="77"/>
      <c r="AQ312" s="76"/>
      <c r="AR312" s="77"/>
      <c r="AS312" s="76"/>
      <c r="AT312" s="77"/>
      <c r="AU312" s="76"/>
      <c r="AV312" s="77"/>
      <c r="AW312" s="76"/>
      <c r="AX312" s="77"/>
      <c r="AY312" s="76"/>
      <c r="AZ312" s="77"/>
      <c r="BA312" s="85"/>
      <c r="BB312" s="85"/>
      <c r="BC312" s="78"/>
      <c r="BD312" s="79"/>
      <c r="BE312" s="79"/>
      <c r="BF312" s="79"/>
      <c r="BG312" s="135"/>
      <c r="BH312" s="135"/>
      <c r="BI312" s="135"/>
      <c r="BJ312" s="135"/>
      <c r="BK312" s="136"/>
      <c r="BL312" s="133"/>
      <c r="BM312" s="133"/>
      <c r="BN312" s="133"/>
    </row>
    <row r="313" spans="1:66" s="80" customFormat="1" ht="15.5" x14ac:dyDescent="0.35">
      <c r="A313" s="138"/>
      <c r="B313" s="137"/>
      <c r="C313" s="136"/>
      <c r="D313" s="140"/>
      <c r="E313" s="136"/>
      <c r="F313" s="136"/>
      <c r="G313" s="72"/>
      <c r="H313" s="73"/>
      <c r="I313" s="136"/>
      <c r="J313" s="141"/>
      <c r="K313" s="134"/>
      <c r="L313" s="134"/>
      <c r="M313" s="134"/>
      <c r="N313" s="134"/>
      <c r="O313" s="134"/>
      <c r="P313" s="134"/>
      <c r="Q313" s="134"/>
      <c r="R313" s="134"/>
      <c r="S313" s="134"/>
      <c r="T313" s="134"/>
      <c r="U313" s="134"/>
      <c r="V313" s="134"/>
      <c r="W313" s="134"/>
      <c r="X313" s="134"/>
      <c r="Y313" s="134"/>
      <c r="Z313" s="134"/>
      <c r="AA313" s="134"/>
      <c r="AB313" s="134"/>
      <c r="AC313" s="134"/>
      <c r="AD313" s="132"/>
      <c r="AE313" s="137"/>
      <c r="AF313" s="132"/>
      <c r="AG313" s="132"/>
      <c r="AH313" s="132"/>
      <c r="AI313" s="133"/>
      <c r="AJ313" s="74"/>
      <c r="AK313" s="75"/>
      <c r="AL313" s="76"/>
      <c r="AM313" s="76"/>
      <c r="AN313" s="77"/>
      <c r="AO313" s="76"/>
      <c r="AP313" s="77"/>
      <c r="AQ313" s="76"/>
      <c r="AR313" s="77"/>
      <c r="AS313" s="76"/>
      <c r="AT313" s="77"/>
      <c r="AU313" s="76"/>
      <c r="AV313" s="77"/>
      <c r="AW313" s="76"/>
      <c r="AX313" s="77"/>
      <c r="AY313" s="76"/>
      <c r="AZ313" s="77"/>
      <c r="BA313" s="85"/>
      <c r="BB313" s="85"/>
      <c r="BC313" s="78"/>
      <c r="BD313" s="79"/>
      <c r="BE313" s="79"/>
      <c r="BF313" s="79"/>
      <c r="BG313" s="135"/>
      <c r="BH313" s="135"/>
      <c r="BI313" s="135"/>
      <c r="BJ313" s="135"/>
      <c r="BK313" s="136"/>
      <c r="BL313" s="133"/>
      <c r="BM313" s="133"/>
      <c r="BN313" s="133"/>
    </row>
    <row r="314" spans="1:66" s="80" customFormat="1" ht="15.5" x14ac:dyDescent="0.35">
      <c r="A314" s="138"/>
      <c r="B314" s="137"/>
      <c r="C314" s="136"/>
      <c r="D314" s="140"/>
      <c r="E314" s="136"/>
      <c r="F314" s="136"/>
      <c r="G314" s="72"/>
      <c r="H314" s="73"/>
      <c r="I314" s="136"/>
      <c r="J314" s="141"/>
      <c r="K314" s="134"/>
      <c r="L314" s="134"/>
      <c r="M314" s="134"/>
      <c r="N314" s="134"/>
      <c r="O314" s="134"/>
      <c r="P314" s="134"/>
      <c r="Q314" s="134"/>
      <c r="R314" s="134"/>
      <c r="S314" s="134"/>
      <c r="T314" s="134"/>
      <c r="U314" s="134"/>
      <c r="V314" s="134"/>
      <c r="W314" s="134"/>
      <c r="X314" s="134"/>
      <c r="Y314" s="134"/>
      <c r="Z314" s="134"/>
      <c r="AA314" s="134"/>
      <c r="AB314" s="134"/>
      <c r="AC314" s="134"/>
      <c r="AD314" s="132"/>
      <c r="AE314" s="137"/>
      <c r="AF314" s="132"/>
      <c r="AG314" s="132"/>
      <c r="AH314" s="132"/>
      <c r="AI314" s="133"/>
      <c r="AJ314" s="74"/>
      <c r="AK314" s="75"/>
      <c r="AL314" s="76"/>
      <c r="AM314" s="76"/>
      <c r="AN314" s="77"/>
      <c r="AO314" s="76"/>
      <c r="AP314" s="77"/>
      <c r="AQ314" s="76"/>
      <c r="AR314" s="77"/>
      <c r="AS314" s="76"/>
      <c r="AT314" s="77"/>
      <c r="AU314" s="76"/>
      <c r="AV314" s="77"/>
      <c r="AW314" s="76"/>
      <c r="AX314" s="77"/>
      <c r="AY314" s="76"/>
      <c r="AZ314" s="77"/>
      <c r="BA314" s="85"/>
      <c r="BB314" s="85"/>
      <c r="BC314" s="78"/>
      <c r="BD314" s="79"/>
      <c r="BE314" s="79"/>
      <c r="BF314" s="79"/>
      <c r="BG314" s="135"/>
      <c r="BH314" s="135"/>
      <c r="BI314" s="135"/>
      <c r="BJ314" s="135"/>
      <c r="BK314" s="136"/>
      <c r="BL314" s="133"/>
      <c r="BM314" s="133"/>
      <c r="BN314" s="133"/>
    </row>
    <row r="315" spans="1:66" s="80" customFormat="1" ht="15.5" x14ac:dyDescent="0.35">
      <c r="A315" s="138"/>
      <c r="B315" s="137"/>
      <c r="C315" s="136"/>
      <c r="D315" s="140"/>
      <c r="E315" s="136"/>
      <c r="F315" s="136"/>
      <c r="G315" s="72"/>
      <c r="H315" s="73"/>
      <c r="I315" s="136"/>
      <c r="J315" s="141"/>
      <c r="K315" s="134"/>
      <c r="L315" s="134"/>
      <c r="M315" s="134"/>
      <c r="N315" s="134"/>
      <c r="O315" s="134"/>
      <c r="P315" s="134"/>
      <c r="Q315" s="134"/>
      <c r="R315" s="134"/>
      <c r="S315" s="134"/>
      <c r="T315" s="134"/>
      <c r="U315" s="134"/>
      <c r="V315" s="134"/>
      <c r="W315" s="134"/>
      <c r="X315" s="134"/>
      <c r="Y315" s="134"/>
      <c r="Z315" s="134"/>
      <c r="AA315" s="134"/>
      <c r="AB315" s="134"/>
      <c r="AC315" s="134"/>
      <c r="AD315" s="132"/>
      <c r="AE315" s="137"/>
      <c r="AF315" s="132"/>
      <c r="AG315" s="132"/>
      <c r="AH315" s="132"/>
      <c r="AI315" s="133"/>
      <c r="AJ315" s="74"/>
      <c r="AK315" s="75"/>
      <c r="AL315" s="76"/>
      <c r="AM315" s="76"/>
      <c r="AN315" s="77"/>
      <c r="AO315" s="76"/>
      <c r="AP315" s="77"/>
      <c r="AQ315" s="76"/>
      <c r="AR315" s="77"/>
      <c r="AS315" s="76"/>
      <c r="AT315" s="77"/>
      <c r="AU315" s="76"/>
      <c r="AV315" s="77"/>
      <c r="AW315" s="76"/>
      <c r="AX315" s="77"/>
      <c r="AY315" s="76"/>
      <c r="AZ315" s="77"/>
      <c r="BA315" s="85"/>
      <c r="BB315" s="85"/>
      <c r="BC315" s="78"/>
      <c r="BD315" s="79"/>
      <c r="BE315" s="79"/>
      <c r="BF315" s="79"/>
      <c r="BG315" s="135"/>
      <c r="BH315" s="135"/>
      <c r="BI315" s="135"/>
      <c r="BJ315" s="135"/>
      <c r="BK315" s="136"/>
      <c r="BL315" s="133"/>
      <c r="BM315" s="133"/>
      <c r="BN315" s="133"/>
    </row>
    <row r="316" spans="1:66" s="80" customFormat="1" ht="15.5" x14ac:dyDescent="0.35">
      <c r="A316" s="138"/>
      <c r="B316" s="137"/>
      <c r="C316" s="136"/>
      <c r="D316" s="140"/>
      <c r="E316" s="136"/>
      <c r="F316" s="136"/>
      <c r="G316" s="72"/>
      <c r="H316" s="73"/>
      <c r="I316" s="136"/>
      <c r="J316" s="141"/>
      <c r="K316" s="134"/>
      <c r="L316" s="134"/>
      <c r="M316" s="134"/>
      <c r="N316" s="134"/>
      <c r="O316" s="134"/>
      <c r="P316" s="134"/>
      <c r="Q316" s="134"/>
      <c r="R316" s="134"/>
      <c r="S316" s="134"/>
      <c r="T316" s="134"/>
      <c r="U316" s="134"/>
      <c r="V316" s="134"/>
      <c r="W316" s="134"/>
      <c r="X316" s="134"/>
      <c r="Y316" s="134"/>
      <c r="Z316" s="134"/>
      <c r="AA316" s="134"/>
      <c r="AB316" s="134"/>
      <c r="AC316" s="134"/>
      <c r="AD316" s="132"/>
      <c r="AE316" s="137"/>
      <c r="AF316" s="132"/>
      <c r="AG316" s="132"/>
      <c r="AH316" s="132"/>
      <c r="AI316" s="133"/>
      <c r="AJ316" s="74"/>
      <c r="AK316" s="75"/>
      <c r="AL316" s="76"/>
      <c r="AM316" s="76"/>
      <c r="AN316" s="77"/>
      <c r="AO316" s="76"/>
      <c r="AP316" s="77"/>
      <c r="AQ316" s="76"/>
      <c r="AR316" s="77"/>
      <c r="AS316" s="76"/>
      <c r="AT316" s="77"/>
      <c r="AU316" s="76"/>
      <c r="AV316" s="77"/>
      <c r="AW316" s="76"/>
      <c r="AX316" s="77"/>
      <c r="AY316" s="76"/>
      <c r="AZ316" s="77"/>
      <c r="BA316" s="85"/>
      <c r="BB316" s="85"/>
      <c r="BC316" s="78"/>
      <c r="BD316" s="79"/>
      <c r="BE316" s="79"/>
      <c r="BF316" s="79"/>
      <c r="BG316" s="135"/>
      <c r="BH316" s="135"/>
      <c r="BI316" s="135"/>
      <c r="BJ316" s="135"/>
      <c r="BK316" s="136"/>
      <c r="BL316" s="133"/>
      <c r="BM316" s="133"/>
      <c r="BN316" s="133"/>
    </row>
    <row r="317" spans="1:66" s="80" customFormat="1" ht="15.5" x14ac:dyDescent="0.35">
      <c r="A317" s="138"/>
      <c r="B317" s="137"/>
      <c r="C317" s="136"/>
      <c r="D317" s="140"/>
      <c r="E317" s="136"/>
      <c r="F317" s="136"/>
      <c r="G317" s="72"/>
      <c r="H317" s="73"/>
      <c r="I317" s="136"/>
      <c r="J317" s="141"/>
      <c r="K317" s="134"/>
      <c r="L317" s="134"/>
      <c r="M317" s="134"/>
      <c r="N317" s="134"/>
      <c r="O317" s="134"/>
      <c r="P317" s="134"/>
      <c r="Q317" s="134"/>
      <c r="R317" s="134"/>
      <c r="S317" s="134"/>
      <c r="T317" s="134"/>
      <c r="U317" s="134"/>
      <c r="V317" s="134"/>
      <c r="W317" s="134"/>
      <c r="X317" s="134"/>
      <c r="Y317" s="134"/>
      <c r="Z317" s="134"/>
      <c r="AA317" s="134"/>
      <c r="AB317" s="134"/>
      <c r="AC317" s="134"/>
      <c r="AD317" s="132"/>
      <c r="AE317" s="137"/>
      <c r="AF317" s="132"/>
      <c r="AG317" s="132"/>
      <c r="AH317" s="132"/>
      <c r="AI317" s="133"/>
      <c r="AJ317" s="74"/>
      <c r="AK317" s="75"/>
      <c r="AL317" s="76"/>
      <c r="AM317" s="76"/>
      <c r="AN317" s="77"/>
      <c r="AO317" s="76"/>
      <c r="AP317" s="77"/>
      <c r="AQ317" s="76"/>
      <c r="AR317" s="77"/>
      <c r="AS317" s="76"/>
      <c r="AT317" s="77"/>
      <c r="AU317" s="76"/>
      <c r="AV317" s="77"/>
      <c r="AW317" s="76"/>
      <c r="AX317" s="77"/>
      <c r="AY317" s="76"/>
      <c r="AZ317" s="77"/>
      <c r="BA317" s="85"/>
      <c r="BB317" s="85"/>
      <c r="BC317" s="78"/>
      <c r="BD317" s="79"/>
      <c r="BE317" s="79"/>
      <c r="BF317" s="79"/>
      <c r="BG317" s="135"/>
      <c r="BH317" s="135"/>
      <c r="BI317" s="135"/>
      <c r="BJ317" s="135"/>
      <c r="BK317" s="136"/>
      <c r="BL317" s="133"/>
      <c r="BM317" s="133"/>
      <c r="BN317" s="133"/>
    </row>
    <row r="318" spans="1:66" s="80" customFormat="1" ht="15.5" x14ac:dyDescent="0.35">
      <c r="A318" s="138"/>
      <c r="B318" s="137"/>
      <c r="C318" s="136"/>
      <c r="D318" s="140"/>
      <c r="E318" s="136"/>
      <c r="F318" s="136"/>
      <c r="G318" s="72"/>
      <c r="H318" s="73"/>
      <c r="I318" s="136"/>
      <c r="J318" s="141"/>
      <c r="K318" s="134"/>
      <c r="L318" s="134"/>
      <c r="M318" s="134"/>
      <c r="N318" s="134"/>
      <c r="O318" s="134"/>
      <c r="P318" s="134"/>
      <c r="Q318" s="134"/>
      <c r="R318" s="134"/>
      <c r="S318" s="134"/>
      <c r="T318" s="134"/>
      <c r="U318" s="134"/>
      <c r="V318" s="134"/>
      <c r="W318" s="134"/>
      <c r="X318" s="134"/>
      <c r="Y318" s="134"/>
      <c r="Z318" s="134"/>
      <c r="AA318" s="134"/>
      <c r="AB318" s="134"/>
      <c r="AC318" s="134"/>
      <c r="AD318" s="132"/>
      <c r="AE318" s="137"/>
      <c r="AF318" s="132"/>
      <c r="AG318" s="132"/>
      <c r="AH318" s="132"/>
      <c r="AI318" s="133"/>
      <c r="AJ318" s="74"/>
      <c r="AK318" s="75"/>
      <c r="AL318" s="76"/>
      <c r="AM318" s="76"/>
      <c r="AN318" s="77"/>
      <c r="AO318" s="76"/>
      <c r="AP318" s="77"/>
      <c r="AQ318" s="76"/>
      <c r="AR318" s="77"/>
      <c r="AS318" s="76"/>
      <c r="AT318" s="77"/>
      <c r="AU318" s="76"/>
      <c r="AV318" s="77"/>
      <c r="AW318" s="76"/>
      <c r="AX318" s="77"/>
      <c r="AY318" s="76"/>
      <c r="AZ318" s="77"/>
      <c r="BA318" s="85"/>
      <c r="BB318" s="85"/>
      <c r="BC318" s="78"/>
      <c r="BD318" s="79"/>
      <c r="BE318" s="79"/>
      <c r="BF318" s="79"/>
      <c r="BG318" s="135"/>
      <c r="BH318" s="135"/>
      <c r="BI318" s="135"/>
      <c r="BJ318" s="135"/>
      <c r="BK318" s="136"/>
      <c r="BL318" s="133"/>
      <c r="BM318" s="133"/>
      <c r="BN318" s="133"/>
    </row>
    <row r="319" spans="1:66" s="80" customFormat="1" ht="15.5" x14ac:dyDescent="0.35">
      <c r="A319" s="138"/>
      <c r="B319" s="137"/>
      <c r="C319" s="136"/>
      <c r="D319" s="140"/>
      <c r="E319" s="136"/>
      <c r="F319" s="136"/>
      <c r="G319" s="72"/>
      <c r="H319" s="73"/>
      <c r="I319" s="136"/>
      <c r="J319" s="141"/>
      <c r="K319" s="134"/>
      <c r="L319" s="134"/>
      <c r="M319" s="134"/>
      <c r="N319" s="134"/>
      <c r="O319" s="134"/>
      <c r="P319" s="134"/>
      <c r="Q319" s="134"/>
      <c r="R319" s="134"/>
      <c r="S319" s="134"/>
      <c r="T319" s="134"/>
      <c r="U319" s="134"/>
      <c r="V319" s="134"/>
      <c r="W319" s="134"/>
      <c r="X319" s="134"/>
      <c r="Y319" s="134"/>
      <c r="Z319" s="134"/>
      <c r="AA319" s="134"/>
      <c r="AB319" s="134"/>
      <c r="AC319" s="134"/>
      <c r="AD319" s="132"/>
      <c r="AE319" s="137"/>
      <c r="AF319" s="132"/>
      <c r="AG319" s="132"/>
      <c r="AH319" s="132"/>
      <c r="AI319" s="133"/>
      <c r="AJ319" s="74"/>
      <c r="AK319" s="75"/>
      <c r="AL319" s="76"/>
      <c r="AM319" s="76"/>
      <c r="AN319" s="77"/>
      <c r="AO319" s="76"/>
      <c r="AP319" s="77"/>
      <c r="AQ319" s="76"/>
      <c r="AR319" s="77"/>
      <c r="AS319" s="76"/>
      <c r="AT319" s="77"/>
      <c r="AU319" s="76"/>
      <c r="AV319" s="77"/>
      <c r="AW319" s="76"/>
      <c r="AX319" s="77"/>
      <c r="AY319" s="76"/>
      <c r="AZ319" s="77"/>
      <c r="BA319" s="85"/>
      <c r="BB319" s="85"/>
      <c r="BC319" s="78"/>
      <c r="BD319" s="79"/>
      <c r="BE319" s="79"/>
      <c r="BF319" s="79"/>
      <c r="BG319" s="135"/>
      <c r="BH319" s="135"/>
      <c r="BI319" s="135"/>
      <c r="BJ319" s="135"/>
      <c r="BK319" s="136"/>
      <c r="BL319" s="133"/>
      <c r="BM319" s="133"/>
      <c r="BN319" s="133"/>
    </row>
    <row r="320" spans="1:66" s="80" customFormat="1" ht="15.5" x14ac:dyDescent="0.35">
      <c r="A320" s="138"/>
      <c r="B320" s="137"/>
      <c r="C320" s="136"/>
      <c r="D320" s="140"/>
      <c r="E320" s="136"/>
      <c r="F320" s="136"/>
      <c r="G320" s="72"/>
      <c r="H320" s="73"/>
      <c r="I320" s="136"/>
      <c r="J320" s="141"/>
      <c r="K320" s="134"/>
      <c r="L320" s="134"/>
      <c r="M320" s="134"/>
      <c r="N320" s="134"/>
      <c r="O320" s="134"/>
      <c r="P320" s="134"/>
      <c r="Q320" s="134"/>
      <c r="R320" s="134"/>
      <c r="S320" s="134"/>
      <c r="T320" s="134"/>
      <c r="U320" s="134"/>
      <c r="V320" s="134"/>
      <c r="W320" s="134"/>
      <c r="X320" s="134"/>
      <c r="Y320" s="134"/>
      <c r="Z320" s="134"/>
      <c r="AA320" s="134"/>
      <c r="AB320" s="134"/>
      <c r="AC320" s="134"/>
      <c r="AD320" s="132"/>
      <c r="AE320" s="137"/>
      <c r="AF320" s="132"/>
      <c r="AG320" s="132"/>
      <c r="AH320" s="132"/>
      <c r="AI320" s="133"/>
      <c r="AJ320" s="74"/>
      <c r="AK320" s="75"/>
      <c r="AL320" s="76"/>
      <c r="AM320" s="76"/>
      <c r="AN320" s="77"/>
      <c r="AO320" s="76"/>
      <c r="AP320" s="77"/>
      <c r="AQ320" s="76"/>
      <c r="AR320" s="77"/>
      <c r="AS320" s="76"/>
      <c r="AT320" s="77"/>
      <c r="AU320" s="76"/>
      <c r="AV320" s="77"/>
      <c r="AW320" s="76"/>
      <c r="AX320" s="77"/>
      <c r="AY320" s="76"/>
      <c r="AZ320" s="77"/>
      <c r="BA320" s="85"/>
      <c r="BB320" s="85"/>
      <c r="BC320" s="78"/>
      <c r="BD320" s="79"/>
      <c r="BE320" s="79"/>
      <c r="BF320" s="79"/>
      <c r="BG320" s="135"/>
      <c r="BH320" s="135"/>
      <c r="BI320" s="135"/>
      <c r="BJ320" s="135"/>
      <c r="BK320" s="136"/>
      <c r="BL320" s="133"/>
      <c r="BM320" s="133"/>
      <c r="BN320" s="133"/>
    </row>
    <row r="321" spans="1:66" s="80" customFormat="1" ht="15.5" x14ac:dyDescent="0.35">
      <c r="A321" s="138"/>
      <c r="B321" s="137"/>
      <c r="C321" s="136"/>
      <c r="D321" s="140"/>
      <c r="E321" s="136"/>
      <c r="F321" s="136"/>
      <c r="G321" s="72"/>
      <c r="H321" s="73"/>
      <c r="I321" s="136"/>
      <c r="J321" s="141"/>
      <c r="K321" s="134"/>
      <c r="L321" s="134"/>
      <c r="M321" s="134"/>
      <c r="N321" s="134"/>
      <c r="O321" s="134"/>
      <c r="P321" s="134"/>
      <c r="Q321" s="134"/>
      <c r="R321" s="134"/>
      <c r="S321" s="134"/>
      <c r="T321" s="134"/>
      <c r="U321" s="134"/>
      <c r="V321" s="134"/>
      <c r="W321" s="134"/>
      <c r="X321" s="134"/>
      <c r="Y321" s="134"/>
      <c r="Z321" s="134"/>
      <c r="AA321" s="134"/>
      <c r="AB321" s="134"/>
      <c r="AC321" s="134"/>
      <c r="AD321" s="132"/>
      <c r="AE321" s="137"/>
      <c r="AF321" s="132"/>
      <c r="AG321" s="132"/>
      <c r="AH321" s="132"/>
      <c r="AI321" s="133"/>
      <c r="AJ321" s="74"/>
      <c r="AK321" s="75"/>
      <c r="AL321" s="76"/>
      <c r="AM321" s="76"/>
      <c r="AN321" s="77"/>
      <c r="AO321" s="76"/>
      <c r="AP321" s="77"/>
      <c r="AQ321" s="76"/>
      <c r="AR321" s="77"/>
      <c r="AS321" s="76"/>
      <c r="AT321" s="77"/>
      <c r="AU321" s="76"/>
      <c r="AV321" s="77"/>
      <c r="AW321" s="76"/>
      <c r="AX321" s="77"/>
      <c r="AY321" s="76"/>
      <c r="AZ321" s="77"/>
      <c r="BA321" s="85"/>
      <c r="BB321" s="85"/>
      <c r="BC321" s="78"/>
      <c r="BD321" s="79"/>
      <c r="BE321" s="79"/>
      <c r="BF321" s="79"/>
      <c r="BG321" s="135"/>
      <c r="BH321" s="135"/>
      <c r="BI321" s="135"/>
      <c r="BJ321" s="135"/>
      <c r="BK321" s="136"/>
      <c r="BL321" s="133"/>
      <c r="BM321" s="133"/>
      <c r="BN321" s="133"/>
    </row>
    <row r="322" spans="1:66" s="80" customFormat="1" ht="15.5" x14ac:dyDescent="0.35">
      <c r="A322" s="138"/>
      <c r="B322" s="137"/>
      <c r="C322" s="136"/>
      <c r="D322" s="140"/>
      <c r="E322" s="136"/>
      <c r="F322" s="136"/>
      <c r="G322" s="72"/>
      <c r="H322" s="73"/>
      <c r="I322" s="136"/>
      <c r="J322" s="141"/>
      <c r="K322" s="134"/>
      <c r="L322" s="134"/>
      <c r="M322" s="134"/>
      <c r="N322" s="134"/>
      <c r="O322" s="134"/>
      <c r="P322" s="134"/>
      <c r="Q322" s="134"/>
      <c r="R322" s="134"/>
      <c r="S322" s="134"/>
      <c r="T322" s="134"/>
      <c r="U322" s="134"/>
      <c r="V322" s="134"/>
      <c r="W322" s="134"/>
      <c r="X322" s="134"/>
      <c r="Y322" s="134"/>
      <c r="Z322" s="134"/>
      <c r="AA322" s="134"/>
      <c r="AB322" s="134"/>
      <c r="AC322" s="134"/>
      <c r="AD322" s="132"/>
      <c r="AE322" s="137"/>
      <c r="AF322" s="132"/>
      <c r="AG322" s="132"/>
      <c r="AH322" s="132"/>
      <c r="AI322" s="133"/>
      <c r="AJ322" s="74"/>
      <c r="AK322" s="75"/>
      <c r="AL322" s="76"/>
      <c r="AM322" s="76"/>
      <c r="AN322" s="77"/>
      <c r="AO322" s="76"/>
      <c r="AP322" s="77"/>
      <c r="AQ322" s="76"/>
      <c r="AR322" s="77"/>
      <c r="AS322" s="76"/>
      <c r="AT322" s="77"/>
      <c r="AU322" s="76"/>
      <c r="AV322" s="77"/>
      <c r="AW322" s="76"/>
      <c r="AX322" s="77"/>
      <c r="AY322" s="76"/>
      <c r="AZ322" s="77"/>
      <c r="BA322" s="85"/>
      <c r="BB322" s="85"/>
      <c r="BC322" s="78"/>
      <c r="BD322" s="79"/>
      <c r="BE322" s="79"/>
      <c r="BF322" s="79"/>
      <c r="BG322" s="135"/>
      <c r="BH322" s="135"/>
      <c r="BI322" s="135"/>
      <c r="BJ322" s="135"/>
      <c r="BK322" s="136"/>
      <c r="BL322" s="133"/>
      <c r="BM322" s="133"/>
      <c r="BN322" s="133"/>
    </row>
    <row r="323" spans="1:66" s="80" customFormat="1" ht="15.5" x14ac:dyDescent="0.35">
      <c r="A323" s="138"/>
      <c r="B323" s="137"/>
      <c r="C323" s="136"/>
      <c r="D323" s="140"/>
      <c r="E323" s="136"/>
      <c r="F323" s="136"/>
      <c r="G323" s="72"/>
      <c r="H323" s="73"/>
      <c r="I323" s="136"/>
      <c r="J323" s="141"/>
      <c r="K323" s="134"/>
      <c r="L323" s="134"/>
      <c r="M323" s="134"/>
      <c r="N323" s="134"/>
      <c r="O323" s="134"/>
      <c r="P323" s="134"/>
      <c r="Q323" s="134"/>
      <c r="R323" s="134"/>
      <c r="S323" s="134"/>
      <c r="T323" s="134"/>
      <c r="U323" s="134"/>
      <c r="V323" s="134"/>
      <c r="W323" s="134"/>
      <c r="X323" s="134"/>
      <c r="Y323" s="134"/>
      <c r="Z323" s="134"/>
      <c r="AA323" s="134"/>
      <c r="AB323" s="134"/>
      <c r="AC323" s="134"/>
      <c r="AD323" s="132"/>
      <c r="AE323" s="137"/>
      <c r="AF323" s="132"/>
      <c r="AG323" s="132"/>
      <c r="AH323" s="132"/>
      <c r="AI323" s="133"/>
      <c r="AJ323" s="74"/>
      <c r="AK323" s="75"/>
      <c r="AL323" s="76"/>
      <c r="AM323" s="76"/>
      <c r="AN323" s="77"/>
      <c r="AO323" s="76"/>
      <c r="AP323" s="77"/>
      <c r="AQ323" s="76"/>
      <c r="AR323" s="77"/>
      <c r="AS323" s="76"/>
      <c r="AT323" s="77"/>
      <c r="AU323" s="76"/>
      <c r="AV323" s="77"/>
      <c r="AW323" s="76"/>
      <c r="AX323" s="77"/>
      <c r="AY323" s="76"/>
      <c r="AZ323" s="77"/>
      <c r="BA323" s="85"/>
      <c r="BB323" s="85"/>
      <c r="BC323" s="78"/>
      <c r="BD323" s="79"/>
      <c r="BE323" s="79"/>
      <c r="BF323" s="79"/>
      <c r="BG323" s="135"/>
      <c r="BH323" s="135"/>
      <c r="BI323" s="135"/>
      <c r="BJ323" s="135"/>
      <c r="BK323" s="136"/>
      <c r="BL323" s="133"/>
      <c r="BM323" s="133"/>
      <c r="BN323" s="133"/>
    </row>
    <row r="324" spans="1:66" s="80" customFormat="1" ht="15.5" x14ac:dyDescent="0.35">
      <c r="A324" s="138"/>
      <c r="B324" s="137"/>
      <c r="C324" s="136"/>
      <c r="D324" s="140"/>
      <c r="E324" s="136"/>
      <c r="F324" s="136"/>
      <c r="G324" s="72"/>
      <c r="H324" s="73"/>
      <c r="I324" s="136"/>
      <c r="J324" s="141"/>
      <c r="K324" s="134"/>
      <c r="L324" s="134"/>
      <c r="M324" s="134"/>
      <c r="N324" s="134"/>
      <c r="O324" s="134"/>
      <c r="P324" s="134"/>
      <c r="Q324" s="134"/>
      <c r="R324" s="134"/>
      <c r="S324" s="134"/>
      <c r="T324" s="134"/>
      <c r="U324" s="134"/>
      <c r="V324" s="134"/>
      <c r="W324" s="134"/>
      <c r="X324" s="134"/>
      <c r="Y324" s="134"/>
      <c r="Z324" s="134"/>
      <c r="AA324" s="134"/>
      <c r="AB324" s="134"/>
      <c r="AC324" s="134"/>
      <c r="AD324" s="132"/>
      <c r="AE324" s="137"/>
      <c r="AF324" s="132"/>
      <c r="AG324" s="132"/>
      <c r="AH324" s="132"/>
      <c r="AI324" s="133"/>
      <c r="AJ324" s="74"/>
      <c r="AK324" s="75"/>
      <c r="AL324" s="76"/>
      <c r="AM324" s="76"/>
      <c r="AN324" s="77"/>
      <c r="AO324" s="76"/>
      <c r="AP324" s="77"/>
      <c r="AQ324" s="76"/>
      <c r="AR324" s="77"/>
      <c r="AS324" s="76"/>
      <c r="AT324" s="77"/>
      <c r="AU324" s="76"/>
      <c r="AV324" s="77"/>
      <c r="AW324" s="76"/>
      <c r="AX324" s="77"/>
      <c r="AY324" s="76"/>
      <c r="AZ324" s="77"/>
      <c r="BA324" s="85"/>
      <c r="BB324" s="85"/>
      <c r="BC324" s="78"/>
      <c r="BD324" s="79"/>
      <c r="BE324" s="79"/>
      <c r="BF324" s="79"/>
      <c r="BG324" s="135"/>
      <c r="BH324" s="135"/>
      <c r="BI324" s="135"/>
      <c r="BJ324" s="135"/>
      <c r="BK324" s="136"/>
      <c r="BL324" s="133"/>
      <c r="BM324" s="133"/>
      <c r="BN324" s="133"/>
    </row>
    <row r="325" spans="1:66" s="80" customFormat="1" ht="15.5" x14ac:dyDescent="0.35">
      <c r="A325" s="138"/>
      <c r="B325" s="137"/>
      <c r="C325" s="136"/>
      <c r="D325" s="140"/>
      <c r="E325" s="136"/>
      <c r="F325" s="136"/>
      <c r="G325" s="72"/>
      <c r="H325" s="73"/>
      <c r="I325" s="136"/>
      <c r="J325" s="141"/>
      <c r="K325" s="134"/>
      <c r="L325" s="134"/>
      <c r="M325" s="134"/>
      <c r="N325" s="134"/>
      <c r="O325" s="134"/>
      <c r="P325" s="134"/>
      <c r="Q325" s="134"/>
      <c r="R325" s="134"/>
      <c r="S325" s="134"/>
      <c r="T325" s="134"/>
      <c r="U325" s="134"/>
      <c r="V325" s="134"/>
      <c r="W325" s="134"/>
      <c r="X325" s="134"/>
      <c r="Y325" s="134"/>
      <c r="Z325" s="134"/>
      <c r="AA325" s="134"/>
      <c r="AB325" s="134"/>
      <c r="AC325" s="134"/>
      <c r="AD325" s="132"/>
      <c r="AE325" s="137"/>
      <c r="AF325" s="132"/>
      <c r="AG325" s="132"/>
      <c r="AH325" s="132"/>
      <c r="AI325" s="133"/>
      <c r="AJ325" s="74"/>
      <c r="AK325" s="75"/>
      <c r="AL325" s="76"/>
      <c r="AM325" s="76"/>
      <c r="AN325" s="77"/>
      <c r="AO325" s="76"/>
      <c r="AP325" s="77"/>
      <c r="AQ325" s="76"/>
      <c r="AR325" s="77"/>
      <c r="AS325" s="76"/>
      <c r="AT325" s="77"/>
      <c r="AU325" s="76"/>
      <c r="AV325" s="77"/>
      <c r="AW325" s="76"/>
      <c r="AX325" s="77"/>
      <c r="AY325" s="76"/>
      <c r="AZ325" s="77"/>
      <c r="BA325" s="85"/>
      <c r="BB325" s="85"/>
      <c r="BC325" s="78"/>
      <c r="BD325" s="79"/>
      <c r="BE325" s="79"/>
      <c r="BF325" s="79"/>
      <c r="BG325" s="135"/>
      <c r="BH325" s="135"/>
      <c r="BI325" s="135"/>
      <c r="BJ325" s="135"/>
      <c r="BK325" s="136"/>
      <c r="BL325" s="133"/>
      <c r="BM325" s="133"/>
      <c r="BN325" s="133"/>
    </row>
    <row r="326" spans="1:66" s="80" customFormat="1" ht="15.5" x14ac:dyDescent="0.35">
      <c r="A326" s="138"/>
      <c r="B326" s="137"/>
      <c r="C326" s="136"/>
      <c r="D326" s="140"/>
      <c r="E326" s="136"/>
      <c r="F326" s="136"/>
      <c r="G326" s="72"/>
      <c r="H326" s="73"/>
      <c r="I326" s="136"/>
      <c r="J326" s="141"/>
      <c r="K326" s="134"/>
      <c r="L326" s="134"/>
      <c r="M326" s="134"/>
      <c r="N326" s="134"/>
      <c r="O326" s="134"/>
      <c r="P326" s="134"/>
      <c r="Q326" s="134"/>
      <c r="R326" s="134"/>
      <c r="S326" s="134"/>
      <c r="T326" s="134"/>
      <c r="U326" s="134"/>
      <c r="V326" s="134"/>
      <c r="W326" s="134"/>
      <c r="X326" s="134"/>
      <c r="Y326" s="134"/>
      <c r="Z326" s="134"/>
      <c r="AA326" s="134"/>
      <c r="AB326" s="134"/>
      <c r="AC326" s="134"/>
      <c r="AD326" s="132"/>
      <c r="AE326" s="137"/>
      <c r="AF326" s="132"/>
      <c r="AG326" s="132"/>
      <c r="AH326" s="132"/>
      <c r="AI326" s="133"/>
      <c r="AJ326" s="74"/>
      <c r="AK326" s="75"/>
      <c r="AL326" s="76"/>
      <c r="AM326" s="76"/>
      <c r="AN326" s="77"/>
      <c r="AO326" s="76"/>
      <c r="AP326" s="77"/>
      <c r="AQ326" s="76"/>
      <c r="AR326" s="77"/>
      <c r="AS326" s="76"/>
      <c r="AT326" s="77"/>
      <c r="AU326" s="76"/>
      <c r="AV326" s="77"/>
      <c r="AW326" s="76"/>
      <c r="AX326" s="77"/>
      <c r="AY326" s="76"/>
      <c r="AZ326" s="77"/>
      <c r="BA326" s="85"/>
      <c r="BB326" s="85"/>
      <c r="BC326" s="78"/>
      <c r="BD326" s="79"/>
      <c r="BE326" s="79"/>
      <c r="BF326" s="79"/>
      <c r="BG326" s="135"/>
      <c r="BH326" s="135"/>
      <c r="BI326" s="135"/>
      <c r="BJ326" s="135"/>
      <c r="BK326" s="136"/>
      <c r="BL326" s="133"/>
      <c r="BM326" s="133"/>
      <c r="BN326" s="133"/>
    </row>
    <row r="327" spans="1:66" s="80" customFormat="1" ht="15.5" x14ac:dyDescent="0.35">
      <c r="A327" s="138"/>
      <c r="B327" s="137"/>
      <c r="C327" s="136"/>
      <c r="D327" s="140"/>
      <c r="E327" s="136"/>
      <c r="F327" s="136"/>
      <c r="G327" s="72"/>
      <c r="H327" s="73"/>
      <c r="I327" s="136"/>
      <c r="J327" s="141"/>
      <c r="K327" s="134"/>
      <c r="L327" s="134"/>
      <c r="M327" s="134"/>
      <c r="N327" s="134"/>
      <c r="O327" s="134"/>
      <c r="P327" s="134"/>
      <c r="Q327" s="134"/>
      <c r="R327" s="134"/>
      <c r="S327" s="134"/>
      <c r="T327" s="134"/>
      <c r="U327" s="134"/>
      <c r="V327" s="134"/>
      <c r="W327" s="134"/>
      <c r="X327" s="134"/>
      <c r="Y327" s="134"/>
      <c r="Z327" s="134"/>
      <c r="AA327" s="134"/>
      <c r="AB327" s="134"/>
      <c r="AC327" s="134"/>
      <c r="AD327" s="132"/>
      <c r="AE327" s="137"/>
      <c r="AF327" s="132"/>
      <c r="AG327" s="132"/>
      <c r="AH327" s="132"/>
      <c r="AI327" s="133"/>
      <c r="AJ327" s="74"/>
      <c r="AK327" s="75"/>
      <c r="AL327" s="76"/>
      <c r="AM327" s="76"/>
      <c r="AN327" s="77"/>
      <c r="AO327" s="76"/>
      <c r="AP327" s="77"/>
      <c r="AQ327" s="76"/>
      <c r="AR327" s="77"/>
      <c r="AS327" s="76"/>
      <c r="AT327" s="77"/>
      <c r="AU327" s="76"/>
      <c r="AV327" s="77"/>
      <c r="AW327" s="76"/>
      <c r="AX327" s="77"/>
      <c r="AY327" s="76"/>
      <c r="AZ327" s="77"/>
      <c r="BA327" s="85"/>
      <c r="BB327" s="85"/>
      <c r="BC327" s="78"/>
      <c r="BD327" s="79"/>
      <c r="BE327" s="79"/>
      <c r="BF327" s="79"/>
      <c r="BG327" s="135"/>
      <c r="BH327" s="135"/>
      <c r="BI327" s="135"/>
      <c r="BJ327" s="135"/>
      <c r="BK327" s="136"/>
      <c r="BL327" s="133"/>
      <c r="BM327" s="133"/>
      <c r="BN327" s="133"/>
    </row>
    <row r="328" spans="1:66" s="80" customFormat="1" ht="15.5" x14ac:dyDescent="0.35">
      <c r="A328" s="138"/>
      <c r="B328" s="137"/>
      <c r="C328" s="136"/>
      <c r="D328" s="140"/>
      <c r="E328" s="136"/>
      <c r="F328" s="136"/>
      <c r="G328" s="72"/>
      <c r="H328" s="73"/>
      <c r="I328" s="136"/>
      <c r="J328" s="141"/>
      <c r="K328" s="134"/>
      <c r="L328" s="134"/>
      <c r="M328" s="134"/>
      <c r="N328" s="134"/>
      <c r="O328" s="134"/>
      <c r="P328" s="134"/>
      <c r="Q328" s="134"/>
      <c r="R328" s="134"/>
      <c r="S328" s="134"/>
      <c r="T328" s="134"/>
      <c r="U328" s="134"/>
      <c r="V328" s="134"/>
      <c r="W328" s="134"/>
      <c r="X328" s="134"/>
      <c r="Y328" s="134"/>
      <c r="Z328" s="134"/>
      <c r="AA328" s="134"/>
      <c r="AB328" s="134"/>
      <c r="AC328" s="134"/>
      <c r="AD328" s="132"/>
      <c r="AE328" s="137"/>
      <c r="AF328" s="132"/>
      <c r="AG328" s="132"/>
      <c r="AH328" s="132"/>
      <c r="AI328" s="133"/>
      <c r="AJ328" s="74"/>
      <c r="AK328" s="75"/>
      <c r="AL328" s="76"/>
      <c r="AM328" s="76"/>
      <c r="AN328" s="77"/>
      <c r="AO328" s="76"/>
      <c r="AP328" s="77"/>
      <c r="AQ328" s="76"/>
      <c r="AR328" s="77"/>
      <c r="AS328" s="76"/>
      <c r="AT328" s="77"/>
      <c r="AU328" s="76"/>
      <c r="AV328" s="77"/>
      <c r="AW328" s="76"/>
      <c r="AX328" s="77"/>
      <c r="AY328" s="76"/>
      <c r="AZ328" s="77"/>
      <c r="BA328" s="85"/>
      <c r="BB328" s="85"/>
      <c r="BC328" s="78"/>
      <c r="BD328" s="79"/>
      <c r="BE328" s="79"/>
      <c r="BF328" s="79"/>
      <c r="BG328" s="135"/>
      <c r="BH328" s="135"/>
      <c r="BI328" s="135"/>
      <c r="BJ328" s="135"/>
      <c r="BK328" s="136"/>
      <c r="BL328" s="133"/>
      <c r="BM328" s="133"/>
      <c r="BN328" s="133"/>
    </row>
    <row r="329" spans="1:66" s="80" customFormat="1" ht="15.5" x14ac:dyDescent="0.35">
      <c r="A329" s="138"/>
      <c r="B329" s="137"/>
      <c r="C329" s="136"/>
      <c r="D329" s="140"/>
      <c r="E329" s="136"/>
      <c r="F329" s="136"/>
      <c r="G329" s="72"/>
      <c r="H329" s="73"/>
      <c r="I329" s="136"/>
      <c r="J329" s="141"/>
      <c r="K329" s="134"/>
      <c r="L329" s="134"/>
      <c r="M329" s="134"/>
      <c r="N329" s="134"/>
      <c r="O329" s="134"/>
      <c r="P329" s="134"/>
      <c r="Q329" s="134"/>
      <c r="R329" s="134"/>
      <c r="S329" s="134"/>
      <c r="T329" s="134"/>
      <c r="U329" s="134"/>
      <c r="V329" s="134"/>
      <c r="W329" s="134"/>
      <c r="X329" s="134"/>
      <c r="Y329" s="134"/>
      <c r="Z329" s="134"/>
      <c r="AA329" s="134"/>
      <c r="AB329" s="134"/>
      <c r="AC329" s="134"/>
      <c r="AD329" s="132"/>
      <c r="AE329" s="137"/>
      <c r="AF329" s="132"/>
      <c r="AG329" s="132"/>
      <c r="AH329" s="132"/>
      <c r="AI329" s="133"/>
      <c r="AJ329" s="74"/>
      <c r="AK329" s="75"/>
      <c r="AL329" s="76"/>
      <c r="AM329" s="76"/>
      <c r="AN329" s="77"/>
      <c r="AO329" s="76"/>
      <c r="AP329" s="77"/>
      <c r="AQ329" s="76"/>
      <c r="AR329" s="77"/>
      <c r="AS329" s="76"/>
      <c r="AT329" s="77"/>
      <c r="AU329" s="76"/>
      <c r="AV329" s="77"/>
      <c r="AW329" s="76"/>
      <c r="AX329" s="77"/>
      <c r="AY329" s="76"/>
      <c r="AZ329" s="77"/>
      <c r="BA329" s="85"/>
      <c r="BB329" s="85"/>
      <c r="BC329" s="78"/>
      <c r="BD329" s="79"/>
      <c r="BE329" s="79"/>
      <c r="BF329" s="79"/>
      <c r="BG329" s="135"/>
      <c r="BH329" s="135"/>
      <c r="BI329" s="135"/>
      <c r="BJ329" s="135"/>
      <c r="BK329" s="136"/>
      <c r="BL329" s="133"/>
      <c r="BM329" s="133"/>
      <c r="BN329" s="133"/>
    </row>
    <row r="330" spans="1:66" s="80" customFormat="1" ht="15.5" x14ac:dyDescent="0.35">
      <c r="A330" s="138"/>
      <c r="B330" s="137"/>
      <c r="C330" s="136"/>
      <c r="D330" s="140"/>
      <c r="E330" s="136"/>
      <c r="F330" s="136"/>
      <c r="G330" s="72"/>
      <c r="H330" s="73"/>
      <c r="I330" s="136"/>
      <c r="J330" s="141"/>
      <c r="K330" s="134"/>
      <c r="L330" s="134"/>
      <c r="M330" s="134"/>
      <c r="N330" s="134"/>
      <c r="O330" s="134"/>
      <c r="P330" s="134"/>
      <c r="Q330" s="134"/>
      <c r="R330" s="134"/>
      <c r="S330" s="134"/>
      <c r="T330" s="134"/>
      <c r="U330" s="134"/>
      <c r="V330" s="134"/>
      <c r="W330" s="134"/>
      <c r="X330" s="134"/>
      <c r="Y330" s="134"/>
      <c r="Z330" s="134"/>
      <c r="AA330" s="134"/>
      <c r="AB330" s="134"/>
      <c r="AC330" s="134"/>
      <c r="AD330" s="132"/>
      <c r="AE330" s="137"/>
      <c r="AF330" s="132"/>
      <c r="AG330" s="132"/>
      <c r="AH330" s="132"/>
      <c r="AI330" s="133"/>
      <c r="AJ330" s="74"/>
      <c r="AK330" s="75"/>
      <c r="AL330" s="76"/>
      <c r="AM330" s="76"/>
      <c r="AN330" s="77"/>
      <c r="AO330" s="76"/>
      <c r="AP330" s="77"/>
      <c r="AQ330" s="76"/>
      <c r="AR330" s="77"/>
      <c r="AS330" s="76"/>
      <c r="AT330" s="77"/>
      <c r="AU330" s="76"/>
      <c r="AV330" s="77"/>
      <c r="AW330" s="76"/>
      <c r="AX330" s="77"/>
      <c r="AY330" s="76"/>
      <c r="AZ330" s="77"/>
      <c r="BA330" s="85"/>
      <c r="BB330" s="85"/>
      <c r="BC330" s="78"/>
      <c r="BD330" s="79"/>
      <c r="BE330" s="79"/>
      <c r="BF330" s="79"/>
      <c r="BG330" s="135"/>
      <c r="BH330" s="135"/>
      <c r="BI330" s="135"/>
      <c r="BJ330" s="135"/>
      <c r="BK330" s="136"/>
      <c r="BL330" s="133"/>
      <c r="BM330" s="133"/>
      <c r="BN330" s="133"/>
    </row>
    <row r="331" spans="1:66" s="80" customFormat="1" ht="15.5" x14ac:dyDescent="0.35">
      <c r="A331" s="138"/>
      <c r="B331" s="137"/>
      <c r="C331" s="136"/>
      <c r="D331" s="140"/>
      <c r="E331" s="136"/>
      <c r="F331" s="136"/>
      <c r="G331" s="72"/>
      <c r="H331" s="73"/>
      <c r="I331" s="136"/>
      <c r="J331" s="141"/>
      <c r="K331" s="134"/>
      <c r="L331" s="134"/>
      <c r="M331" s="134"/>
      <c r="N331" s="134"/>
      <c r="O331" s="134"/>
      <c r="P331" s="134"/>
      <c r="Q331" s="134"/>
      <c r="R331" s="134"/>
      <c r="S331" s="134"/>
      <c r="T331" s="134"/>
      <c r="U331" s="134"/>
      <c r="V331" s="134"/>
      <c r="W331" s="134"/>
      <c r="X331" s="134"/>
      <c r="Y331" s="134"/>
      <c r="Z331" s="134"/>
      <c r="AA331" s="134"/>
      <c r="AB331" s="134"/>
      <c r="AC331" s="134"/>
      <c r="AD331" s="132"/>
      <c r="AE331" s="137"/>
      <c r="AF331" s="132"/>
      <c r="AG331" s="132"/>
      <c r="AH331" s="132"/>
      <c r="AI331" s="133"/>
      <c r="AJ331" s="74"/>
      <c r="AK331" s="75"/>
      <c r="AL331" s="76"/>
      <c r="AM331" s="76"/>
      <c r="AN331" s="77"/>
      <c r="AO331" s="76"/>
      <c r="AP331" s="77"/>
      <c r="AQ331" s="76"/>
      <c r="AR331" s="77"/>
      <c r="AS331" s="76"/>
      <c r="AT331" s="77"/>
      <c r="AU331" s="76"/>
      <c r="AV331" s="77"/>
      <c r="AW331" s="76"/>
      <c r="AX331" s="77"/>
      <c r="AY331" s="76"/>
      <c r="AZ331" s="77"/>
      <c r="BA331" s="85"/>
      <c r="BB331" s="85"/>
      <c r="BC331" s="78"/>
      <c r="BD331" s="79"/>
      <c r="BE331" s="79"/>
      <c r="BF331" s="79"/>
      <c r="BG331" s="135"/>
      <c r="BH331" s="135"/>
      <c r="BI331" s="135"/>
      <c r="BJ331" s="135"/>
      <c r="BK331" s="136"/>
      <c r="BL331" s="133"/>
      <c r="BM331" s="133"/>
      <c r="BN331" s="133"/>
    </row>
    <row r="332" spans="1:66" s="80" customFormat="1" ht="15.5" x14ac:dyDescent="0.35">
      <c r="A332" s="138"/>
      <c r="B332" s="137"/>
      <c r="C332" s="136"/>
      <c r="D332" s="140"/>
      <c r="E332" s="136"/>
      <c r="F332" s="136"/>
      <c r="G332" s="72"/>
      <c r="H332" s="73"/>
      <c r="I332" s="136"/>
      <c r="J332" s="141"/>
      <c r="K332" s="134"/>
      <c r="L332" s="134"/>
      <c r="M332" s="134"/>
      <c r="N332" s="134"/>
      <c r="O332" s="134"/>
      <c r="P332" s="134"/>
      <c r="Q332" s="134"/>
      <c r="R332" s="134"/>
      <c r="S332" s="134"/>
      <c r="T332" s="134"/>
      <c r="U332" s="134"/>
      <c r="V332" s="134"/>
      <c r="W332" s="134"/>
      <c r="X332" s="134"/>
      <c r="Y332" s="134"/>
      <c r="Z332" s="134"/>
      <c r="AA332" s="134"/>
      <c r="AB332" s="134"/>
      <c r="AC332" s="134"/>
      <c r="AD332" s="132"/>
      <c r="AE332" s="137"/>
      <c r="AF332" s="132"/>
      <c r="AG332" s="132"/>
      <c r="AH332" s="132"/>
      <c r="AI332" s="133"/>
      <c r="AJ332" s="74"/>
      <c r="AK332" s="75"/>
      <c r="AL332" s="76"/>
      <c r="AM332" s="76"/>
      <c r="AN332" s="77"/>
      <c r="AO332" s="76"/>
      <c r="AP332" s="77"/>
      <c r="AQ332" s="76"/>
      <c r="AR332" s="77"/>
      <c r="AS332" s="76"/>
      <c r="AT332" s="77"/>
      <c r="AU332" s="76"/>
      <c r="AV332" s="77"/>
      <c r="AW332" s="76"/>
      <c r="AX332" s="77"/>
      <c r="AY332" s="76"/>
      <c r="AZ332" s="77"/>
      <c r="BA332" s="85"/>
      <c r="BB332" s="85"/>
      <c r="BC332" s="78"/>
      <c r="BD332" s="79"/>
      <c r="BE332" s="79"/>
      <c r="BF332" s="79"/>
      <c r="BG332" s="135"/>
      <c r="BH332" s="135"/>
      <c r="BI332" s="135"/>
      <c r="BJ332" s="135"/>
      <c r="BK332" s="136"/>
      <c r="BL332" s="133"/>
      <c r="BM332" s="133"/>
      <c r="BN332" s="133"/>
    </row>
    <row r="333" spans="1:66" s="80" customFormat="1" ht="15.5" x14ac:dyDescent="0.35">
      <c r="A333" s="138"/>
      <c r="B333" s="137"/>
      <c r="C333" s="136"/>
      <c r="D333" s="140"/>
      <c r="E333" s="136"/>
      <c r="F333" s="136"/>
      <c r="G333" s="72"/>
      <c r="H333" s="73"/>
      <c r="I333" s="136"/>
      <c r="J333" s="141"/>
      <c r="K333" s="134"/>
      <c r="L333" s="134"/>
      <c r="M333" s="134"/>
      <c r="N333" s="134"/>
      <c r="O333" s="134"/>
      <c r="P333" s="134"/>
      <c r="Q333" s="134"/>
      <c r="R333" s="134"/>
      <c r="S333" s="134"/>
      <c r="T333" s="134"/>
      <c r="U333" s="134"/>
      <c r="V333" s="134"/>
      <c r="W333" s="134"/>
      <c r="X333" s="134"/>
      <c r="Y333" s="134"/>
      <c r="Z333" s="134"/>
      <c r="AA333" s="134"/>
      <c r="AB333" s="134"/>
      <c r="AC333" s="134"/>
      <c r="AD333" s="132"/>
      <c r="AE333" s="137"/>
      <c r="AF333" s="132"/>
      <c r="AG333" s="132"/>
      <c r="AH333" s="132"/>
      <c r="AI333" s="133"/>
      <c r="AJ333" s="74"/>
      <c r="AK333" s="75"/>
      <c r="AL333" s="76"/>
      <c r="AM333" s="76"/>
      <c r="AN333" s="77"/>
      <c r="AO333" s="76"/>
      <c r="AP333" s="77"/>
      <c r="AQ333" s="76"/>
      <c r="AR333" s="77"/>
      <c r="AS333" s="76"/>
      <c r="AT333" s="77"/>
      <c r="AU333" s="76"/>
      <c r="AV333" s="77"/>
      <c r="AW333" s="76"/>
      <c r="AX333" s="77"/>
      <c r="AY333" s="76"/>
      <c r="AZ333" s="77"/>
      <c r="BA333" s="85"/>
      <c r="BB333" s="85"/>
      <c r="BC333" s="78"/>
      <c r="BD333" s="79"/>
      <c r="BE333" s="79"/>
      <c r="BF333" s="79"/>
      <c r="BG333" s="135"/>
      <c r="BH333" s="135"/>
      <c r="BI333" s="135"/>
      <c r="BJ333" s="135"/>
      <c r="BK333" s="136"/>
      <c r="BL333" s="133"/>
      <c r="BM333" s="133"/>
      <c r="BN333" s="133"/>
    </row>
    <row r="334" spans="1:66" s="80" customFormat="1" ht="15.5" x14ac:dyDescent="0.35">
      <c r="A334" s="138"/>
      <c r="B334" s="137"/>
      <c r="C334" s="136"/>
      <c r="D334" s="140"/>
      <c r="E334" s="136"/>
      <c r="F334" s="136"/>
      <c r="G334" s="72"/>
      <c r="H334" s="73"/>
      <c r="I334" s="136"/>
      <c r="J334" s="141"/>
      <c r="K334" s="134"/>
      <c r="L334" s="134"/>
      <c r="M334" s="134"/>
      <c r="N334" s="134"/>
      <c r="O334" s="134"/>
      <c r="P334" s="134"/>
      <c r="Q334" s="134"/>
      <c r="R334" s="134"/>
      <c r="S334" s="134"/>
      <c r="T334" s="134"/>
      <c r="U334" s="134"/>
      <c r="V334" s="134"/>
      <c r="W334" s="134"/>
      <c r="X334" s="134"/>
      <c r="Y334" s="134"/>
      <c r="Z334" s="134"/>
      <c r="AA334" s="134"/>
      <c r="AB334" s="134"/>
      <c r="AC334" s="134"/>
      <c r="AD334" s="132"/>
      <c r="AE334" s="137"/>
      <c r="AF334" s="132"/>
      <c r="AG334" s="132"/>
      <c r="AH334" s="132"/>
      <c r="AI334" s="133"/>
      <c r="AJ334" s="74"/>
      <c r="AK334" s="75"/>
      <c r="AL334" s="76"/>
      <c r="AM334" s="76"/>
      <c r="AN334" s="77"/>
      <c r="AO334" s="76"/>
      <c r="AP334" s="77"/>
      <c r="AQ334" s="76"/>
      <c r="AR334" s="77"/>
      <c r="AS334" s="76"/>
      <c r="AT334" s="77"/>
      <c r="AU334" s="76"/>
      <c r="AV334" s="77"/>
      <c r="AW334" s="76"/>
      <c r="AX334" s="77"/>
      <c r="AY334" s="76"/>
      <c r="AZ334" s="77"/>
      <c r="BA334" s="85"/>
      <c r="BB334" s="85"/>
      <c r="BC334" s="78"/>
      <c r="BD334" s="79"/>
      <c r="BE334" s="79"/>
      <c r="BF334" s="79"/>
      <c r="BG334" s="135"/>
      <c r="BH334" s="135"/>
      <c r="BI334" s="135"/>
      <c r="BJ334" s="135"/>
      <c r="BK334" s="136"/>
      <c r="BL334" s="133"/>
      <c r="BM334" s="133"/>
      <c r="BN334" s="133"/>
    </row>
    <row r="335" spans="1:66" s="80" customFormat="1" ht="15.5" x14ac:dyDescent="0.35">
      <c r="A335" s="138"/>
      <c r="B335" s="137"/>
      <c r="C335" s="136"/>
      <c r="D335" s="140"/>
      <c r="E335" s="136"/>
      <c r="F335" s="136"/>
      <c r="G335" s="72"/>
      <c r="H335" s="73"/>
      <c r="I335" s="136"/>
      <c r="J335" s="141"/>
      <c r="K335" s="134"/>
      <c r="L335" s="134"/>
      <c r="M335" s="134"/>
      <c r="N335" s="134"/>
      <c r="O335" s="134"/>
      <c r="P335" s="134"/>
      <c r="Q335" s="134"/>
      <c r="R335" s="134"/>
      <c r="S335" s="134"/>
      <c r="T335" s="134"/>
      <c r="U335" s="134"/>
      <c r="V335" s="134"/>
      <c r="W335" s="134"/>
      <c r="X335" s="134"/>
      <c r="Y335" s="134"/>
      <c r="Z335" s="134"/>
      <c r="AA335" s="134"/>
      <c r="AB335" s="134"/>
      <c r="AC335" s="134"/>
      <c r="AD335" s="132"/>
      <c r="AE335" s="137"/>
      <c r="AF335" s="132"/>
      <c r="AG335" s="132"/>
      <c r="AH335" s="132"/>
      <c r="AI335" s="133"/>
      <c r="AJ335" s="74"/>
      <c r="AK335" s="75"/>
      <c r="AL335" s="76"/>
      <c r="AM335" s="76"/>
      <c r="AN335" s="77"/>
      <c r="AO335" s="76"/>
      <c r="AP335" s="77"/>
      <c r="AQ335" s="76"/>
      <c r="AR335" s="77"/>
      <c r="AS335" s="76"/>
      <c r="AT335" s="77"/>
      <c r="AU335" s="76"/>
      <c r="AV335" s="77"/>
      <c r="AW335" s="76"/>
      <c r="AX335" s="77"/>
      <c r="AY335" s="76"/>
      <c r="AZ335" s="77"/>
      <c r="BA335" s="85"/>
      <c r="BB335" s="85"/>
      <c r="BC335" s="78"/>
      <c r="BD335" s="79"/>
      <c r="BE335" s="79"/>
      <c r="BF335" s="79"/>
      <c r="BG335" s="135"/>
      <c r="BH335" s="135"/>
      <c r="BI335" s="135"/>
      <c r="BJ335" s="135"/>
      <c r="BK335" s="136"/>
      <c r="BL335" s="133"/>
      <c r="BM335" s="133"/>
      <c r="BN335" s="133"/>
    </row>
    <row r="336" spans="1:66" s="80" customFormat="1" ht="15.5" x14ac:dyDescent="0.35">
      <c r="A336" s="138"/>
      <c r="B336" s="137"/>
      <c r="C336" s="136"/>
      <c r="D336" s="140"/>
      <c r="E336" s="136"/>
      <c r="F336" s="136"/>
      <c r="G336" s="72"/>
      <c r="H336" s="73"/>
      <c r="I336" s="136"/>
      <c r="J336" s="141"/>
      <c r="K336" s="134"/>
      <c r="L336" s="134"/>
      <c r="M336" s="134"/>
      <c r="N336" s="134"/>
      <c r="O336" s="134"/>
      <c r="P336" s="134"/>
      <c r="Q336" s="134"/>
      <c r="R336" s="134"/>
      <c r="S336" s="134"/>
      <c r="T336" s="134"/>
      <c r="U336" s="134"/>
      <c r="V336" s="134"/>
      <c r="W336" s="134"/>
      <c r="X336" s="134"/>
      <c r="Y336" s="134"/>
      <c r="Z336" s="134"/>
      <c r="AA336" s="134"/>
      <c r="AB336" s="134"/>
      <c r="AC336" s="134"/>
      <c r="AD336" s="132"/>
      <c r="AE336" s="137"/>
      <c r="AF336" s="132"/>
      <c r="AG336" s="132"/>
      <c r="AH336" s="132"/>
      <c r="AI336" s="133"/>
      <c r="AJ336" s="74"/>
      <c r="AK336" s="75"/>
      <c r="AL336" s="76"/>
      <c r="AM336" s="76"/>
      <c r="AN336" s="77"/>
      <c r="AO336" s="76"/>
      <c r="AP336" s="77"/>
      <c r="AQ336" s="76"/>
      <c r="AR336" s="77"/>
      <c r="AS336" s="76"/>
      <c r="AT336" s="77"/>
      <c r="AU336" s="76"/>
      <c r="AV336" s="77"/>
      <c r="AW336" s="76"/>
      <c r="AX336" s="77"/>
      <c r="AY336" s="76"/>
      <c r="AZ336" s="77"/>
      <c r="BA336" s="85"/>
      <c r="BB336" s="85"/>
      <c r="BC336" s="78"/>
      <c r="BD336" s="79"/>
      <c r="BE336" s="79"/>
      <c r="BF336" s="79"/>
      <c r="BG336" s="135"/>
      <c r="BH336" s="135"/>
      <c r="BI336" s="135"/>
      <c r="BJ336" s="135"/>
      <c r="BK336" s="136"/>
      <c r="BL336" s="133"/>
      <c r="BM336" s="133"/>
      <c r="BN336" s="133"/>
    </row>
    <row r="337" spans="1:66" s="80" customFormat="1" ht="15.5" x14ac:dyDescent="0.35">
      <c r="A337" s="138"/>
      <c r="B337" s="137"/>
      <c r="C337" s="136"/>
      <c r="D337" s="140"/>
      <c r="E337" s="136"/>
      <c r="F337" s="136"/>
      <c r="G337" s="72"/>
      <c r="H337" s="73"/>
      <c r="I337" s="136"/>
      <c r="J337" s="141"/>
      <c r="K337" s="134"/>
      <c r="L337" s="134"/>
      <c r="M337" s="134"/>
      <c r="N337" s="134"/>
      <c r="O337" s="134"/>
      <c r="P337" s="134"/>
      <c r="Q337" s="134"/>
      <c r="R337" s="134"/>
      <c r="S337" s="134"/>
      <c r="T337" s="134"/>
      <c r="U337" s="134"/>
      <c r="V337" s="134"/>
      <c r="W337" s="134"/>
      <c r="X337" s="134"/>
      <c r="Y337" s="134"/>
      <c r="Z337" s="134"/>
      <c r="AA337" s="134"/>
      <c r="AB337" s="134"/>
      <c r="AC337" s="134"/>
      <c r="AD337" s="132"/>
      <c r="AE337" s="137"/>
      <c r="AF337" s="132"/>
      <c r="AG337" s="132"/>
      <c r="AH337" s="132"/>
      <c r="AI337" s="133"/>
      <c r="AJ337" s="74"/>
      <c r="AK337" s="75"/>
      <c r="AL337" s="76"/>
      <c r="AM337" s="76"/>
      <c r="AN337" s="77"/>
      <c r="AO337" s="76"/>
      <c r="AP337" s="77"/>
      <c r="AQ337" s="76"/>
      <c r="AR337" s="77"/>
      <c r="AS337" s="76"/>
      <c r="AT337" s="77"/>
      <c r="AU337" s="76"/>
      <c r="AV337" s="77"/>
      <c r="AW337" s="76"/>
      <c r="AX337" s="77"/>
      <c r="AY337" s="76"/>
      <c r="AZ337" s="77"/>
      <c r="BA337" s="85"/>
      <c r="BB337" s="85"/>
      <c r="BC337" s="78"/>
      <c r="BD337" s="79"/>
      <c r="BE337" s="79"/>
      <c r="BF337" s="79"/>
      <c r="BG337" s="135"/>
      <c r="BH337" s="135"/>
      <c r="BI337" s="135"/>
      <c r="BJ337" s="135"/>
      <c r="BK337" s="136"/>
      <c r="BL337" s="133"/>
      <c r="BM337" s="133"/>
      <c r="BN337" s="133"/>
    </row>
    <row r="338" spans="1:66" s="80" customFormat="1" ht="15.5" x14ac:dyDescent="0.35">
      <c r="A338" s="138"/>
      <c r="B338" s="137"/>
      <c r="C338" s="136"/>
      <c r="D338" s="140"/>
      <c r="E338" s="136"/>
      <c r="F338" s="136"/>
      <c r="G338" s="72"/>
      <c r="H338" s="73"/>
      <c r="I338" s="136"/>
      <c r="J338" s="141"/>
      <c r="K338" s="134"/>
      <c r="L338" s="134"/>
      <c r="M338" s="134"/>
      <c r="N338" s="134"/>
      <c r="O338" s="134"/>
      <c r="P338" s="134"/>
      <c r="Q338" s="134"/>
      <c r="R338" s="134"/>
      <c r="S338" s="134"/>
      <c r="T338" s="134"/>
      <c r="U338" s="134"/>
      <c r="V338" s="134"/>
      <c r="W338" s="134"/>
      <c r="X338" s="134"/>
      <c r="Y338" s="134"/>
      <c r="Z338" s="134"/>
      <c r="AA338" s="134"/>
      <c r="AB338" s="134"/>
      <c r="AC338" s="134"/>
      <c r="AD338" s="132"/>
      <c r="AE338" s="137"/>
      <c r="AF338" s="132"/>
      <c r="AG338" s="132"/>
      <c r="AH338" s="132"/>
      <c r="AI338" s="133"/>
      <c r="AJ338" s="74"/>
      <c r="AK338" s="75"/>
      <c r="AL338" s="76"/>
      <c r="AM338" s="76"/>
      <c r="AN338" s="77"/>
      <c r="AO338" s="76"/>
      <c r="AP338" s="77"/>
      <c r="AQ338" s="76"/>
      <c r="AR338" s="77"/>
      <c r="AS338" s="76"/>
      <c r="AT338" s="77"/>
      <c r="AU338" s="76"/>
      <c r="AV338" s="77"/>
      <c r="AW338" s="76"/>
      <c r="AX338" s="77"/>
      <c r="AY338" s="76"/>
      <c r="AZ338" s="77"/>
      <c r="BA338" s="85"/>
      <c r="BB338" s="85"/>
      <c r="BC338" s="78"/>
      <c r="BD338" s="79"/>
      <c r="BE338" s="79"/>
      <c r="BF338" s="79"/>
      <c r="BG338" s="135"/>
      <c r="BH338" s="135"/>
      <c r="BI338" s="135"/>
      <c r="BJ338" s="135"/>
      <c r="BK338" s="136"/>
      <c r="BL338" s="133"/>
      <c r="BM338" s="133"/>
      <c r="BN338" s="133"/>
    </row>
    <row r="339" spans="1:66" s="80" customFormat="1" ht="15.5" x14ac:dyDescent="0.35">
      <c r="A339" s="138"/>
      <c r="B339" s="137"/>
      <c r="C339" s="136"/>
      <c r="D339" s="140"/>
      <c r="E339" s="136"/>
      <c r="F339" s="136"/>
      <c r="G339" s="72"/>
      <c r="H339" s="73"/>
      <c r="I339" s="136"/>
      <c r="J339" s="141"/>
      <c r="K339" s="134"/>
      <c r="L339" s="134"/>
      <c r="M339" s="134"/>
      <c r="N339" s="134"/>
      <c r="O339" s="134"/>
      <c r="P339" s="134"/>
      <c r="Q339" s="134"/>
      <c r="R339" s="134"/>
      <c r="S339" s="134"/>
      <c r="T339" s="134"/>
      <c r="U339" s="134"/>
      <c r="V339" s="134"/>
      <c r="W339" s="134"/>
      <c r="X339" s="134"/>
      <c r="Y339" s="134"/>
      <c r="Z339" s="134"/>
      <c r="AA339" s="134"/>
      <c r="AB339" s="134"/>
      <c r="AC339" s="134"/>
      <c r="AD339" s="132"/>
      <c r="AE339" s="137"/>
      <c r="AF339" s="132"/>
      <c r="AG339" s="132"/>
      <c r="AH339" s="132"/>
      <c r="AI339" s="133"/>
      <c r="AJ339" s="74"/>
      <c r="AK339" s="75"/>
      <c r="AL339" s="76"/>
      <c r="AM339" s="76"/>
      <c r="AN339" s="77"/>
      <c r="AO339" s="76"/>
      <c r="AP339" s="77"/>
      <c r="AQ339" s="76"/>
      <c r="AR339" s="77"/>
      <c r="AS339" s="76"/>
      <c r="AT339" s="77"/>
      <c r="AU339" s="76"/>
      <c r="AV339" s="77"/>
      <c r="AW339" s="76"/>
      <c r="AX339" s="77"/>
      <c r="AY339" s="76"/>
      <c r="AZ339" s="77"/>
      <c r="BA339" s="85"/>
      <c r="BB339" s="85"/>
      <c r="BC339" s="78"/>
      <c r="BD339" s="79"/>
      <c r="BE339" s="79"/>
      <c r="BF339" s="79"/>
      <c r="BG339" s="135"/>
      <c r="BH339" s="135"/>
      <c r="BI339" s="135"/>
      <c r="BJ339" s="135"/>
      <c r="BK339" s="136"/>
      <c r="BL339" s="133"/>
      <c r="BM339" s="133"/>
      <c r="BN339" s="133"/>
    </row>
    <row r="340" spans="1:66" s="80" customFormat="1" ht="15.5" x14ac:dyDescent="0.35">
      <c r="A340" s="138"/>
      <c r="B340" s="137"/>
      <c r="C340" s="136"/>
      <c r="D340" s="140"/>
      <c r="E340" s="136"/>
      <c r="F340" s="136"/>
      <c r="G340" s="72"/>
      <c r="H340" s="73"/>
      <c r="I340" s="136"/>
      <c r="J340" s="141"/>
      <c r="K340" s="134"/>
      <c r="L340" s="134"/>
      <c r="M340" s="134"/>
      <c r="N340" s="134"/>
      <c r="O340" s="134"/>
      <c r="P340" s="134"/>
      <c r="Q340" s="134"/>
      <c r="R340" s="134"/>
      <c r="S340" s="134"/>
      <c r="T340" s="134"/>
      <c r="U340" s="134"/>
      <c r="V340" s="134"/>
      <c r="W340" s="134"/>
      <c r="X340" s="134"/>
      <c r="Y340" s="134"/>
      <c r="Z340" s="134"/>
      <c r="AA340" s="134"/>
      <c r="AB340" s="134"/>
      <c r="AC340" s="134"/>
      <c r="AD340" s="132"/>
      <c r="AE340" s="137"/>
      <c r="AF340" s="132"/>
      <c r="AG340" s="132"/>
      <c r="AH340" s="132"/>
      <c r="AI340" s="133"/>
      <c r="AJ340" s="74"/>
      <c r="AK340" s="75"/>
      <c r="AL340" s="76"/>
      <c r="AM340" s="76"/>
      <c r="AN340" s="77"/>
      <c r="AO340" s="76"/>
      <c r="AP340" s="77"/>
      <c r="AQ340" s="76"/>
      <c r="AR340" s="77"/>
      <c r="AS340" s="76"/>
      <c r="AT340" s="77"/>
      <c r="AU340" s="76"/>
      <c r="AV340" s="77"/>
      <c r="AW340" s="76"/>
      <c r="AX340" s="77"/>
      <c r="AY340" s="76"/>
      <c r="AZ340" s="77"/>
      <c r="BA340" s="85"/>
      <c r="BB340" s="85"/>
      <c r="BC340" s="78"/>
      <c r="BD340" s="79"/>
      <c r="BE340" s="79"/>
      <c r="BF340" s="79"/>
      <c r="BG340" s="135"/>
      <c r="BH340" s="135"/>
      <c r="BI340" s="135"/>
      <c r="BJ340" s="135"/>
      <c r="BK340" s="136"/>
      <c r="BL340" s="133"/>
      <c r="BM340" s="133"/>
      <c r="BN340" s="133"/>
    </row>
    <row r="341" spans="1:66" s="80" customFormat="1" ht="15.5" x14ac:dyDescent="0.35">
      <c r="A341" s="138"/>
      <c r="B341" s="137"/>
      <c r="C341" s="136"/>
      <c r="D341" s="140"/>
      <c r="E341" s="136"/>
      <c r="F341" s="136"/>
      <c r="G341" s="72"/>
      <c r="H341" s="73"/>
      <c r="I341" s="136"/>
      <c r="J341" s="141"/>
      <c r="K341" s="134"/>
      <c r="L341" s="134"/>
      <c r="M341" s="134"/>
      <c r="N341" s="134"/>
      <c r="O341" s="134"/>
      <c r="P341" s="134"/>
      <c r="Q341" s="134"/>
      <c r="R341" s="134"/>
      <c r="S341" s="134"/>
      <c r="T341" s="134"/>
      <c r="U341" s="134"/>
      <c r="V341" s="134"/>
      <c r="W341" s="134"/>
      <c r="X341" s="134"/>
      <c r="Y341" s="134"/>
      <c r="Z341" s="134"/>
      <c r="AA341" s="134"/>
      <c r="AB341" s="134"/>
      <c r="AC341" s="134"/>
      <c r="AD341" s="132"/>
      <c r="AE341" s="137"/>
      <c r="AF341" s="132"/>
      <c r="AG341" s="132"/>
      <c r="AH341" s="132"/>
      <c r="AI341" s="133"/>
      <c r="AJ341" s="74"/>
      <c r="AK341" s="75"/>
      <c r="AL341" s="76"/>
      <c r="AM341" s="76"/>
      <c r="AN341" s="77"/>
      <c r="AO341" s="76"/>
      <c r="AP341" s="77"/>
      <c r="AQ341" s="76"/>
      <c r="AR341" s="77"/>
      <c r="AS341" s="76"/>
      <c r="AT341" s="77"/>
      <c r="AU341" s="76"/>
      <c r="AV341" s="77"/>
      <c r="AW341" s="76"/>
      <c r="AX341" s="77"/>
      <c r="AY341" s="76"/>
      <c r="AZ341" s="77"/>
      <c r="BA341" s="85"/>
      <c r="BB341" s="85"/>
      <c r="BC341" s="78"/>
      <c r="BD341" s="79"/>
      <c r="BE341" s="79"/>
      <c r="BF341" s="79"/>
      <c r="BG341" s="135"/>
      <c r="BH341" s="135"/>
      <c r="BI341" s="135"/>
      <c r="BJ341" s="135"/>
      <c r="BK341" s="136"/>
      <c r="BL341" s="133"/>
      <c r="BM341" s="133"/>
      <c r="BN341" s="133"/>
    </row>
    <row r="342" spans="1:66" s="80" customFormat="1" ht="15.5" x14ac:dyDescent="0.35">
      <c r="A342" s="138"/>
      <c r="B342" s="137"/>
      <c r="C342" s="136"/>
      <c r="D342" s="140"/>
      <c r="E342" s="136"/>
      <c r="F342" s="136"/>
      <c r="G342" s="72"/>
      <c r="H342" s="73"/>
      <c r="I342" s="136"/>
      <c r="J342" s="141"/>
      <c r="K342" s="134"/>
      <c r="L342" s="134"/>
      <c r="M342" s="134"/>
      <c r="N342" s="134"/>
      <c r="O342" s="134"/>
      <c r="P342" s="134"/>
      <c r="Q342" s="134"/>
      <c r="R342" s="134"/>
      <c r="S342" s="134"/>
      <c r="T342" s="134"/>
      <c r="U342" s="134"/>
      <c r="V342" s="134"/>
      <c r="W342" s="134"/>
      <c r="X342" s="134"/>
      <c r="Y342" s="134"/>
      <c r="Z342" s="134"/>
      <c r="AA342" s="134"/>
      <c r="AB342" s="134"/>
      <c r="AC342" s="134"/>
      <c r="AD342" s="132"/>
      <c r="AE342" s="137"/>
      <c r="AF342" s="132"/>
      <c r="AG342" s="132"/>
      <c r="AH342" s="132"/>
      <c r="AI342" s="133"/>
      <c r="AJ342" s="74"/>
      <c r="AK342" s="75"/>
      <c r="AL342" s="76"/>
      <c r="AM342" s="76"/>
      <c r="AN342" s="77"/>
      <c r="AO342" s="76"/>
      <c r="AP342" s="77"/>
      <c r="AQ342" s="76"/>
      <c r="AR342" s="77"/>
      <c r="AS342" s="76"/>
      <c r="AT342" s="77"/>
      <c r="AU342" s="76"/>
      <c r="AV342" s="77"/>
      <c r="AW342" s="76"/>
      <c r="AX342" s="77"/>
      <c r="AY342" s="76"/>
      <c r="AZ342" s="77"/>
      <c r="BA342" s="85"/>
      <c r="BB342" s="85"/>
      <c r="BC342" s="78"/>
      <c r="BD342" s="79"/>
      <c r="BE342" s="79"/>
      <c r="BF342" s="79"/>
      <c r="BG342" s="135"/>
      <c r="BH342" s="135"/>
      <c r="BI342" s="135"/>
      <c r="BJ342" s="135"/>
      <c r="BK342" s="136"/>
      <c r="BL342" s="133"/>
      <c r="BM342" s="133"/>
      <c r="BN342" s="133"/>
    </row>
    <row r="343" spans="1:66" s="80" customFormat="1" ht="15.5" x14ac:dyDescent="0.35">
      <c r="A343" s="138"/>
      <c r="B343" s="139"/>
      <c r="C343" s="136"/>
      <c r="D343" s="140"/>
      <c r="E343" s="136"/>
      <c r="F343" s="136"/>
      <c r="G343" s="72"/>
      <c r="H343" s="73"/>
      <c r="I343" s="136"/>
      <c r="J343" s="141"/>
      <c r="K343" s="134"/>
      <c r="L343" s="134"/>
      <c r="M343" s="134"/>
      <c r="N343" s="134"/>
      <c r="O343" s="134"/>
      <c r="P343" s="134"/>
      <c r="Q343" s="134"/>
      <c r="R343" s="134"/>
      <c r="S343" s="134"/>
      <c r="T343" s="134"/>
      <c r="U343" s="134"/>
      <c r="V343" s="134"/>
      <c r="W343" s="134"/>
      <c r="X343" s="134"/>
      <c r="Y343" s="134"/>
      <c r="Z343" s="134"/>
      <c r="AA343" s="134"/>
      <c r="AB343" s="134"/>
      <c r="AC343" s="134"/>
      <c r="AD343" s="132"/>
      <c r="AE343" s="137"/>
      <c r="AF343" s="132"/>
      <c r="AG343" s="132"/>
      <c r="AH343" s="132"/>
      <c r="AI343" s="133"/>
      <c r="AJ343" s="74"/>
      <c r="AK343" s="75"/>
      <c r="AL343" s="76"/>
      <c r="AM343" s="76"/>
      <c r="AN343" s="77"/>
      <c r="AO343" s="76"/>
      <c r="AP343" s="77"/>
      <c r="AQ343" s="76"/>
      <c r="AR343" s="77"/>
      <c r="AS343" s="76"/>
      <c r="AT343" s="77"/>
      <c r="AU343" s="76"/>
      <c r="AV343" s="77"/>
      <c r="AW343" s="76"/>
      <c r="AX343" s="77"/>
      <c r="AY343" s="76"/>
      <c r="AZ343" s="77"/>
      <c r="BA343" s="85"/>
      <c r="BB343" s="85"/>
      <c r="BC343" s="78"/>
      <c r="BD343" s="79"/>
      <c r="BE343" s="79"/>
      <c r="BF343" s="79"/>
      <c r="BG343" s="135"/>
      <c r="BH343" s="135"/>
      <c r="BI343" s="135"/>
      <c r="BJ343" s="135"/>
      <c r="BK343" s="136"/>
      <c r="BL343" s="133"/>
      <c r="BM343" s="133"/>
      <c r="BN343" s="133"/>
    </row>
    <row r="344" spans="1:66" s="80" customFormat="1" ht="15.5" x14ac:dyDescent="0.35">
      <c r="A344" s="138"/>
      <c r="B344" s="139"/>
      <c r="C344" s="136"/>
      <c r="D344" s="140"/>
      <c r="E344" s="136"/>
      <c r="F344" s="136"/>
      <c r="G344" s="72"/>
      <c r="H344" s="73"/>
      <c r="I344" s="136"/>
      <c r="J344" s="141"/>
      <c r="K344" s="134"/>
      <c r="L344" s="134"/>
      <c r="M344" s="134"/>
      <c r="N344" s="134"/>
      <c r="O344" s="134"/>
      <c r="P344" s="134"/>
      <c r="Q344" s="134"/>
      <c r="R344" s="134"/>
      <c r="S344" s="134"/>
      <c r="T344" s="134"/>
      <c r="U344" s="134"/>
      <c r="V344" s="134"/>
      <c r="W344" s="134"/>
      <c r="X344" s="134"/>
      <c r="Y344" s="134"/>
      <c r="Z344" s="134"/>
      <c r="AA344" s="134"/>
      <c r="AB344" s="134"/>
      <c r="AC344" s="134"/>
      <c r="AD344" s="132"/>
      <c r="AE344" s="137"/>
      <c r="AF344" s="132"/>
      <c r="AG344" s="132"/>
      <c r="AH344" s="132"/>
      <c r="AI344" s="133"/>
      <c r="AJ344" s="74"/>
      <c r="AK344" s="75"/>
      <c r="AL344" s="76"/>
      <c r="AM344" s="76"/>
      <c r="AN344" s="77"/>
      <c r="AO344" s="76"/>
      <c r="AP344" s="77"/>
      <c r="AQ344" s="76"/>
      <c r="AR344" s="77"/>
      <c r="AS344" s="76"/>
      <c r="AT344" s="77"/>
      <c r="AU344" s="76"/>
      <c r="AV344" s="77"/>
      <c r="AW344" s="76"/>
      <c r="AX344" s="77"/>
      <c r="AY344" s="76"/>
      <c r="AZ344" s="77"/>
      <c r="BA344" s="85"/>
      <c r="BB344" s="85"/>
      <c r="BC344" s="78"/>
      <c r="BD344" s="79"/>
      <c r="BE344" s="79"/>
      <c r="BF344" s="79"/>
      <c r="BG344" s="135"/>
      <c r="BH344" s="135"/>
      <c r="BI344" s="135"/>
      <c r="BJ344" s="135"/>
      <c r="BK344" s="136"/>
      <c r="BL344" s="133"/>
      <c r="BM344" s="133"/>
      <c r="BN344" s="133"/>
    </row>
    <row r="345" spans="1:66" s="80" customFormat="1" ht="15.5" x14ac:dyDescent="0.35">
      <c r="A345" s="138"/>
      <c r="B345" s="139"/>
      <c r="C345" s="136"/>
      <c r="D345" s="140"/>
      <c r="E345" s="136"/>
      <c r="F345" s="136"/>
      <c r="G345" s="72"/>
      <c r="H345" s="73"/>
      <c r="I345" s="136"/>
      <c r="J345" s="141"/>
      <c r="K345" s="134"/>
      <c r="L345" s="134"/>
      <c r="M345" s="134"/>
      <c r="N345" s="134"/>
      <c r="O345" s="134"/>
      <c r="P345" s="134"/>
      <c r="Q345" s="134"/>
      <c r="R345" s="134"/>
      <c r="S345" s="134"/>
      <c r="T345" s="134"/>
      <c r="U345" s="134"/>
      <c r="V345" s="134"/>
      <c r="W345" s="134"/>
      <c r="X345" s="134"/>
      <c r="Y345" s="134"/>
      <c r="Z345" s="134"/>
      <c r="AA345" s="134"/>
      <c r="AB345" s="134"/>
      <c r="AC345" s="134"/>
      <c r="AD345" s="132"/>
      <c r="AE345" s="137"/>
      <c r="AF345" s="132"/>
      <c r="AG345" s="132"/>
      <c r="AH345" s="132"/>
      <c r="AI345" s="133"/>
      <c r="AJ345" s="74"/>
      <c r="AK345" s="75"/>
      <c r="AL345" s="76"/>
      <c r="AM345" s="76"/>
      <c r="AN345" s="77"/>
      <c r="AO345" s="76"/>
      <c r="AP345" s="77"/>
      <c r="AQ345" s="76"/>
      <c r="AR345" s="77"/>
      <c r="AS345" s="76"/>
      <c r="AT345" s="77"/>
      <c r="AU345" s="76"/>
      <c r="AV345" s="77"/>
      <c r="AW345" s="76"/>
      <c r="AX345" s="77"/>
      <c r="AY345" s="76"/>
      <c r="AZ345" s="77"/>
      <c r="BA345" s="85"/>
      <c r="BB345" s="85"/>
      <c r="BC345" s="78"/>
      <c r="BD345" s="79"/>
      <c r="BE345" s="79"/>
      <c r="BF345" s="79"/>
      <c r="BG345" s="135"/>
      <c r="BH345" s="135"/>
      <c r="BI345" s="135"/>
      <c r="BJ345" s="135"/>
      <c r="BK345" s="136"/>
      <c r="BL345" s="133"/>
      <c r="BM345" s="133"/>
      <c r="BN345" s="133"/>
    </row>
    <row r="346" spans="1:66" s="80" customFormat="1" ht="15.5" x14ac:dyDescent="0.35">
      <c r="A346" s="138"/>
      <c r="B346" s="139"/>
      <c r="C346" s="136"/>
      <c r="D346" s="140"/>
      <c r="E346" s="136"/>
      <c r="F346" s="136"/>
      <c r="G346" s="72"/>
      <c r="H346" s="73"/>
      <c r="I346" s="136"/>
      <c r="J346" s="141"/>
      <c r="K346" s="134"/>
      <c r="L346" s="134"/>
      <c r="M346" s="134"/>
      <c r="N346" s="134"/>
      <c r="O346" s="134"/>
      <c r="P346" s="134"/>
      <c r="Q346" s="134"/>
      <c r="R346" s="134"/>
      <c r="S346" s="134"/>
      <c r="T346" s="134"/>
      <c r="U346" s="134"/>
      <c r="V346" s="134"/>
      <c r="W346" s="134"/>
      <c r="X346" s="134"/>
      <c r="Y346" s="134"/>
      <c r="Z346" s="134"/>
      <c r="AA346" s="134"/>
      <c r="AB346" s="134"/>
      <c r="AC346" s="134"/>
      <c r="AD346" s="132"/>
      <c r="AE346" s="137"/>
      <c r="AF346" s="132"/>
      <c r="AG346" s="132"/>
      <c r="AH346" s="132"/>
      <c r="AI346" s="133"/>
      <c r="AJ346" s="74"/>
      <c r="AK346" s="75"/>
      <c r="AL346" s="76"/>
      <c r="AM346" s="76"/>
      <c r="AN346" s="77"/>
      <c r="AO346" s="76"/>
      <c r="AP346" s="77"/>
      <c r="AQ346" s="76"/>
      <c r="AR346" s="77"/>
      <c r="AS346" s="76"/>
      <c r="AT346" s="77"/>
      <c r="AU346" s="76"/>
      <c r="AV346" s="77"/>
      <c r="AW346" s="76"/>
      <c r="AX346" s="77"/>
      <c r="AY346" s="76"/>
      <c r="AZ346" s="77"/>
      <c r="BA346" s="85"/>
      <c r="BB346" s="85"/>
      <c r="BC346" s="78"/>
      <c r="BD346" s="79"/>
      <c r="BE346" s="79"/>
      <c r="BF346" s="79"/>
      <c r="BG346" s="135"/>
      <c r="BH346" s="135"/>
      <c r="BI346" s="135"/>
      <c r="BJ346" s="135"/>
      <c r="BK346" s="136"/>
      <c r="BL346" s="133"/>
      <c r="BM346" s="133"/>
      <c r="BN346" s="133"/>
    </row>
    <row r="347" spans="1:66" s="80" customFormat="1" ht="15.5" x14ac:dyDescent="0.35">
      <c r="A347" s="138"/>
      <c r="B347" s="139"/>
      <c r="C347" s="136"/>
      <c r="D347" s="140"/>
      <c r="E347" s="136"/>
      <c r="F347" s="136"/>
      <c r="G347" s="72"/>
      <c r="H347" s="73"/>
      <c r="I347" s="136"/>
      <c r="J347" s="141"/>
      <c r="K347" s="134"/>
      <c r="L347" s="134"/>
      <c r="M347" s="134"/>
      <c r="N347" s="134"/>
      <c r="O347" s="134"/>
      <c r="P347" s="134"/>
      <c r="Q347" s="134"/>
      <c r="R347" s="134"/>
      <c r="S347" s="134"/>
      <c r="T347" s="134"/>
      <c r="U347" s="134"/>
      <c r="V347" s="134"/>
      <c r="W347" s="134"/>
      <c r="X347" s="134"/>
      <c r="Y347" s="134"/>
      <c r="Z347" s="134"/>
      <c r="AA347" s="134"/>
      <c r="AB347" s="134"/>
      <c r="AC347" s="134"/>
      <c r="AD347" s="132"/>
      <c r="AE347" s="137"/>
      <c r="AF347" s="132"/>
      <c r="AG347" s="132"/>
      <c r="AH347" s="132"/>
      <c r="AI347" s="133"/>
      <c r="AJ347" s="74"/>
      <c r="AK347" s="75"/>
      <c r="AL347" s="76"/>
      <c r="AM347" s="76"/>
      <c r="AN347" s="77"/>
      <c r="AO347" s="76"/>
      <c r="AP347" s="77"/>
      <c r="AQ347" s="76"/>
      <c r="AR347" s="77"/>
      <c r="AS347" s="76"/>
      <c r="AT347" s="77"/>
      <c r="AU347" s="76"/>
      <c r="AV347" s="77"/>
      <c r="AW347" s="76"/>
      <c r="AX347" s="77"/>
      <c r="AY347" s="76"/>
      <c r="AZ347" s="77"/>
      <c r="BA347" s="85"/>
      <c r="BB347" s="85"/>
      <c r="BC347" s="78"/>
      <c r="BD347" s="79"/>
      <c r="BE347" s="79"/>
      <c r="BF347" s="79"/>
      <c r="BG347" s="135"/>
      <c r="BH347" s="135"/>
      <c r="BI347" s="135"/>
      <c r="BJ347" s="135"/>
      <c r="BK347" s="136"/>
      <c r="BL347" s="133"/>
      <c r="BM347" s="133"/>
      <c r="BN347" s="133"/>
    </row>
    <row r="348" spans="1:66" s="80" customFormat="1" ht="15.5" x14ac:dyDescent="0.35">
      <c r="A348" s="138"/>
      <c r="B348" s="139"/>
      <c r="C348" s="136"/>
      <c r="D348" s="140"/>
      <c r="E348" s="136"/>
      <c r="F348" s="136"/>
      <c r="G348" s="72"/>
      <c r="H348" s="73"/>
      <c r="I348" s="136"/>
      <c r="J348" s="141"/>
      <c r="K348" s="134"/>
      <c r="L348" s="134"/>
      <c r="M348" s="134"/>
      <c r="N348" s="134"/>
      <c r="O348" s="134"/>
      <c r="P348" s="134"/>
      <c r="Q348" s="134"/>
      <c r="R348" s="134"/>
      <c r="S348" s="134"/>
      <c r="T348" s="134"/>
      <c r="U348" s="134"/>
      <c r="V348" s="134"/>
      <c r="W348" s="134"/>
      <c r="X348" s="134"/>
      <c r="Y348" s="134"/>
      <c r="Z348" s="134"/>
      <c r="AA348" s="134"/>
      <c r="AB348" s="134"/>
      <c r="AC348" s="134"/>
      <c r="AD348" s="132"/>
      <c r="AE348" s="137"/>
      <c r="AF348" s="132"/>
      <c r="AG348" s="132"/>
      <c r="AH348" s="132"/>
      <c r="AI348" s="133"/>
      <c r="AJ348" s="74"/>
      <c r="AK348" s="75"/>
      <c r="AL348" s="76"/>
      <c r="AM348" s="76"/>
      <c r="AN348" s="77"/>
      <c r="AO348" s="76"/>
      <c r="AP348" s="77"/>
      <c r="AQ348" s="76"/>
      <c r="AR348" s="77"/>
      <c r="AS348" s="76"/>
      <c r="AT348" s="77"/>
      <c r="AU348" s="76"/>
      <c r="AV348" s="77"/>
      <c r="AW348" s="76"/>
      <c r="AX348" s="77"/>
      <c r="AY348" s="76"/>
      <c r="AZ348" s="77"/>
      <c r="BA348" s="85"/>
      <c r="BB348" s="85"/>
      <c r="BC348" s="78"/>
      <c r="BD348" s="79"/>
      <c r="BE348" s="79"/>
      <c r="BF348" s="79"/>
      <c r="BG348" s="135"/>
      <c r="BH348" s="135"/>
      <c r="BI348" s="135"/>
      <c r="BJ348" s="135"/>
      <c r="BK348" s="136"/>
      <c r="BL348" s="133"/>
      <c r="BM348" s="133"/>
      <c r="BN348" s="133"/>
    </row>
    <row r="349" spans="1:66" s="80" customFormat="1" ht="15.5" x14ac:dyDescent="0.35">
      <c r="A349" s="138"/>
      <c r="B349" s="139"/>
      <c r="C349" s="136"/>
      <c r="D349" s="140"/>
      <c r="E349" s="136"/>
      <c r="F349" s="136"/>
      <c r="G349" s="72"/>
      <c r="H349" s="73"/>
      <c r="I349" s="136"/>
      <c r="J349" s="141"/>
      <c r="K349" s="134"/>
      <c r="L349" s="134"/>
      <c r="M349" s="134"/>
      <c r="N349" s="134"/>
      <c r="O349" s="134"/>
      <c r="P349" s="134"/>
      <c r="Q349" s="134"/>
      <c r="R349" s="134"/>
      <c r="S349" s="134"/>
      <c r="T349" s="134"/>
      <c r="U349" s="134"/>
      <c r="V349" s="134"/>
      <c r="W349" s="134"/>
      <c r="X349" s="134"/>
      <c r="Y349" s="134"/>
      <c r="Z349" s="134"/>
      <c r="AA349" s="134"/>
      <c r="AB349" s="134"/>
      <c r="AC349" s="134"/>
      <c r="AD349" s="132"/>
      <c r="AE349" s="137"/>
      <c r="AF349" s="132"/>
      <c r="AG349" s="132"/>
      <c r="AH349" s="132"/>
      <c r="AI349" s="133"/>
      <c r="AJ349" s="74"/>
      <c r="AK349" s="75"/>
      <c r="AL349" s="76"/>
      <c r="AM349" s="76"/>
      <c r="AN349" s="77"/>
      <c r="AO349" s="76"/>
      <c r="AP349" s="77"/>
      <c r="AQ349" s="76"/>
      <c r="AR349" s="77"/>
      <c r="AS349" s="76"/>
      <c r="AT349" s="77"/>
      <c r="AU349" s="76"/>
      <c r="AV349" s="77"/>
      <c r="AW349" s="76"/>
      <c r="AX349" s="77"/>
      <c r="AY349" s="76"/>
      <c r="AZ349" s="77"/>
      <c r="BA349" s="85"/>
      <c r="BB349" s="85"/>
      <c r="BC349" s="78"/>
      <c r="BD349" s="79"/>
      <c r="BE349" s="79"/>
      <c r="BF349" s="79"/>
      <c r="BG349" s="135"/>
      <c r="BH349" s="135"/>
      <c r="BI349" s="135"/>
      <c r="BJ349" s="135"/>
      <c r="BK349" s="136"/>
      <c r="BL349" s="133"/>
      <c r="BM349" s="133"/>
      <c r="BN349" s="133"/>
    </row>
    <row r="350" spans="1:66" s="80" customFormat="1" ht="15.5" x14ac:dyDescent="0.35">
      <c r="A350" s="138"/>
      <c r="B350" s="139"/>
      <c r="C350" s="136"/>
      <c r="D350" s="140"/>
      <c r="E350" s="136"/>
      <c r="F350" s="136"/>
      <c r="G350" s="72"/>
      <c r="H350" s="73"/>
      <c r="I350" s="136"/>
      <c r="J350" s="141"/>
      <c r="K350" s="134"/>
      <c r="L350" s="134"/>
      <c r="M350" s="134"/>
      <c r="N350" s="134"/>
      <c r="O350" s="134"/>
      <c r="P350" s="134"/>
      <c r="Q350" s="134"/>
      <c r="R350" s="134"/>
      <c r="S350" s="134"/>
      <c r="T350" s="134"/>
      <c r="U350" s="134"/>
      <c r="V350" s="134"/>
      <c r="W350" s="134"/>
      <c r="X350" s="134"/>
      <c r="Y350" s="134"/>
      <c r="Z350" s="134"/>
      <c r="AA350" s="134"/>
      <c r="AB350" s="134"/>
      <c r="AC350" s="134"/>
      <c r="AD350" s="132"/>
      <c r="AE350" s="137"/>
      <c r="AF350" s="132"/>
      <c r="AG350" s="132"/>
      <c r="AH350" s="132"/>
      <c r="AI350" s="133"/>
      <c r="AJ350" s="74"/>
      <c r="AK350" s="75"/>
      <c r="AL350" s="76"/>
      <c r="AM350" s="76"/>
      <c r="AN350" s="77"/>
      <c r="AO350" s="76"/>
      <c r="AP350" s="77"/>
      <c r="AQ350" s="76"/>
      <c r="AR350" s="77"/>
      <c r="AS350" s="76"/>
      <c r="AT350" s="77"/>
      <c r="AU350" s="76"/>
      <c r="AV350" s="77"/>
      <c r="AW350" s="76"/>
      <c r="AX350" s="77"/>
      <c r="AY350" s="76"/>
      <c r="AZ350" s="77"/>
      <c r="BA350" s="85"/>
      <c r="BB350" s="85"/>
      <c r="BC350" s="78"/>
      <c r="BD350" s="79"/>
      <c r="BE350" s="79"/>
      <c r="BF350" s="79"/>
      <c r="BG350" s="135"/>
      <c r="BH350" s="135"/>
      <c r="BI350" s="135"/>
      <c r="BJ350" s="135"/>
      <c r="BK350" s="136"/>
      <c r="BL350" s="133"/>
      <c r="BM350" s="133"/>
      <c r="BN350" s="133"/>
    </row>
    <row r="351" spans="1:66" s="80" customFormat="1" ht="15.5" x14ac:dyDescent="0.35">
      <c r="A351" s="138"/>
      <c r="B351" s="139"/>
      <c r="C351" s="136"/>
      <c r="D351" s="140"/>
      <c r="E351" s="136"/>
      <c r="F351" s="136"/>
      <c r="G351" s="72"/>
      <c r="H351" s="73"/>
      <c r="I351" s="136"/>
      <c r="J351" s="141"/>
      <c r="K351" s="134"/>
      <c r="L351" s="134"/>
      <c r="M351" s="134"/>
      <c r="N351" s="134"/>
      <c r="O351" s="134"/>
      <c r="P351" s="134"/>
      <c r="Q351" s="134"/>
      <c r="R351" s="134"/>
      <c r="S351" s="134"/>
      <c r="T351" s="134"/>
      <c r="U351" s="134"/>
      <c r="V351" s="134"/>
      <c r="W351" s="134"/>
      <c r="X351" s="134"/>
      <c r="Y351" s="134"/>
      <c r="Z351" s="134"/>
      <c r="AA351" s="134"/>
      <c r="AB351" s="134"/>
      <c r="AC351" s="134"/>
      <c r="AD351" s="132"/>
      <c r="AE351" s="137"/>
      <c r="AF351" s="132"/>
      <c r="AG351" s="132"/>
      <c r="AH351" s="132"/>
      <c r="AI351" s="133"/>
      <c r="AJ351" s="74"/>
      <c r="AK351" s="75"/>
      <c r="AL351" s="76"/>
      <c r="AM351" s="76"/>
      <c r="AN351" s="77"/>
      <c r="AO351" s="76"/>
      <c r="AP351" s="77"/>
      <c r="AQ351" s="76"/>
      <c r="AR351" s="77"/>
      <c r="AS351" s="76"/>
      <c r="AT351" s="77"/>
      <c r="AU351" s="76"/>
      <c r="AV351" s="77"/>
      <c r="AW351" s="76"/>
      <c r="AX351" s="77"/>
      <c r="AY351" s="76"/>
      <c r="AZ351" s="77"/>
      <c r="BA351" s="85"/>
      <c r="BB351" s="85"/>
      <c r="BC351" s="78"/>
      <c r="BD351" s="79"/>
      <c r="BE351" s="79"/>
      <c r="BF351" s="79"/>
      <c r="BG351" s="135"/>
      <c r="BH351" s="135"/>
      <c r="BI351" s="135"/>
      <c r="BJ351" s="135"/>
      <c r="BK351" s="136"/>
      <c r="BL351" s="133"/>
      <c r="BM351" s="133"/>
      <c r="BN351" s="133"/>
    </row>
    <row r="352" spans="1:66" s="80" customFormat="1" ht="15.5" x14ac:dyDescent="0.35">
      <c r="A352" s="138"/>
      <c r="B352" s="139"/>
      <c r="C352" s="136"/>
      <c r="D352" s="140"/>
      <c r="E352" s="136"/>
      <c r="F352" s="136"/>
      <c r="G352" s="72"/>
      <c r="H352" s="73"/>
      <c r="I352" s="136"/>
      <c r="J352" s="141"/>
      <c r="K352" s="134"/>
      <c r="L352" s="134"/>
      <c r="M352" s="134"/>
      <c r="N352" s="134"/>
      <c r="O352" s="134"/>
      <c r="P352" s="134"/>
      <c r="Q352" s="134"/>
      <c r="R352" s="134"/>
      <c r="S352" s="134"/>
      <c r="T352" s="134"/>
      <c r="U352" s="134"/>
      <c r="V352" s="134"/>
      <c r="W352" s="134"/>
      <c r="X352" s="134"/>
      <c r="Y352" s="134"/>
      <c r="Z352" s="134"/>
      <c r="AA352" s="134"/>
      <c r="AB352" s="134"/>
      <c r="AC352" s="134"/>
      <c r="AD352" s="132"/>
      <c r="AE352" s="137"/>
      <c r="AF352" s="132"/>
      <c r="AG352" s="132"/>
      <c r="AH352" s="132"/>
      <c r="AI352" s="133"/>
      <c r="AJ352" s="74"/>
      <c r="AK352" s="75"/>
      <c r="AL352" s="76"/>
      <c r="AM352" s="76"/>
      <c r="AN352" s="77"/>
      <c r="AO352" s="76"/>
      <c r="AP352" s="77"/>
      <c r="AQ352" s="76"/>
      <c r="AR352" s="77"/>
      <c r="AS352" s="76"/>
      <c r="AT352" s="77"/>
      <c r="AU352" s="76"/>
      <c r="AV352" s="77"/>
      <c r="AW352" s="76"/>
      <c r="AX352" s="77"/>
      <c r="AY352" s="76"/>
      <c r="AZ352" s="77"/>
      <c r="BA352" s="85"/>
      <c r="BB352" s="85"/>
      <c r="BC352" s="78"/>
      <c r="BD352" s="79"/>
      <c r="BE352" s="79"/>
      <c r="BF352" s="79"/>
      <c r="BG352" s="135"/>
      <c r="BH352" s="135"/>
      <c r="BI352" s="135"/>
      <c r="BJ352" s="135"/>
      <c r="BK352" s="136"/>
      <c r="BL352" s="133"/>
      <c r="BM352" s="133"/>
      <c r="BN352" s="133"/>
    </row>
    <row r="353" spans="1:66" s="80" customFormat="1" ht="15.5" x14ac:dyDescent="0.35">
      <c r="A353" s="138"/>
      <c r="B353" s="139"/>
      <c r="C353" s="136"/>
      <c r="D353" s="140"/>
      <c r="E353" s="136"/>
      <c r="F353" s="136"/>
      <c r="G353" s="72"/>
      <c r="H353" s="73"/>
      <c r="I353" s="136"/>
      <c r="J353" s="141"/>
      <c r="K353" s="134"/>
      <c r="L353" s="134"/>
      <c r="M353" s="134"/>
      <c r="N353" s="134"/>
      <c r="O353" s="134"/>
      <c r="P353" s="134"/>
      <c r="Q353" s="134"/>
      <c r="R353" s="134"/>
      <c r="S353" s="134"/>
      <c r="T353" s="134"/>
      <c r="U353" s="134"/>
      <c r="V353" s="134"/>
      <c r="W353" s="134"/>
      <c r="X353" s="134"/>
      <c r="Y353" s="134"/>
      <c r="Z353" s="134"/>
      <c r="AA353" s="134"/>
      <c r="AB353" s="134"/>
      <c r="AC353" s="134"/>
      <c r="AD353" s="132"/>
      <c r="AE353" s="137"/>
      <c r="AF353" s="132"/>
      <c r="AG353" s="132"/>
      <c r="AH353" s="132"/>
      <c r="AI353" s="133"/>
      <c r="AJ353" s="74"/>
      <c r="AK353" s="75"/>
      <c r="AL353" s="76"/>
      <c r="AM353" s="76"/>
      <c r="AN353" s="77"/>
      <c r="AO353" s="76"/>
      <c r="AP353" s="77"/>
      <c r="AQ353" s="76"/>
      <c r="AR353" s="77"/>
      <c r="AS353" s="76"/>
      <c r="AT353" s="77"/>
      <c r="AU353" s="76"/>
      <c r="AV353" s="77"/>
      <c r="AW353" s="76"/>
      <c r="AX353" s="77"/>
      <c r="AY353" s="76"/>
      <c r="AZ353" s="77"/>
      <c r="BA353" s="85"/>
      <c r="BB353" s="85"/>
      <c r="BC353" s="78"/>
      <c r="BD353" s="79"/>
      <c r="BE353" s="79"/>
      <c r="BF353" s="79"/>
      <c r="BG353" s="135"/>
      <c r="BH353" s="135"/>
      <c r="BI353" s="135"/>
      <c r="BJ353" s="135"/>
      <c r="BK353" s="136"/>
      <c r="BL353" s="133"/>
      <c r="BM353" s="133"/>
      <c r="BN353" s="133"/>
    </row>
    <row r="354" spans="1:66" s="80" customFormat="1" ht="15.5" x14ac:dyDescent="0.35">
      <c r="A354" s="138"/>
      <c r="B354" s="139"/>
      <c r="C354" s="136"/>
      <c r="D354" s="140"/>
      <c r="E354" s="136"/>
      <c r="F354" s="136"/>
      <c r="G354" s="72"/>
      <c r="H354" s="73"/>
      <c r="I354" s="136"/>
      <c r="J354" s="141"/>
      <c r="K354" s="134"/>
      <c r="L354" s="134"/>
      <c r="M354" s="134"/>
      <c r="N354" s="134"/>
      <c r="O354" s="134"/>
      <c r="P354" s="134"/>
      <c r="Q354" s="134"/>
      <c r="R354" s="134"/>
      <c r="S354" s="134"/>
      <c r="T354" s="134"/>
      <c r="U354" s="134"/>
      <c r="V354" s="134"/>
      <c r="W354" s="134"/>
      <c r="X354" s="134"/>
      <c r="Y354" s="134"/>
      <c r="Z354" s="134"/>
      <c r="AA354" s="134"/>
      <c r="AB354" s="134"/>
      <c r="AC354" s="134"/>
      <c r="AD354" s="132"/>
      <c r="AE354" s="137"/>
      <c r="AF354" s="132"/>
      <c r="AG354" s="132"/>
      <c r="AH354" s="132"/>
      <c r="AI354" s="133"/>
      <c r="AJ354" s="74"/>
      <c r="AK354" s="75"/>
      <c r="AL354" s="76"/>
      <c r="AM354" s="76"/>
      <c r="AN354" s="77"/>
      <c r="AO354" s="76"/>
      <c r="AP354" s="77"/>
      <c r="AQ354" s="76"/>
      <c r="AR354" s="77"/>
      <c r="AS354" s="76"/>
      <c r="AT354" s="77"/>
      <c r="AU354" s="76"/>
      <c r="AV354" s="77"/>
      <c r="AW354" s="76"/>
      <c r="AX354" s="77"/>
      <c r="AY354" s="76"/>
      <c r="AZ354" s="77"/>
      <c r="BA354" s="85"/>
      <c r="BB354" s="85"/>
      <c r="BC354" s="78"/>
      <c r="BD354" s="79"/>
      <c r="BE354" s="79"/>
      <c r="BF354" s="79"/>
      <c r="BG354" s="135"/>
      <c r="BH354" s="135"/>
      <c r="BI354" s="135"/>
      <c r="BJ354" s="135"/>
      <c r="BK354" s="136"/>
      <c r="BL354" s="133"/>
      <c r="BM354" s="133"/>
      <c r="BN354" s="133"/>
    </row>
    <row r="355" spans="1:66" s="80" customFormat="1" ht="15.5" x14ac:dyDescent="0.35">
      <c r="A355" s="138"/>
      <c r="B355" s="139"/>
      <c r="C355" s="136"/>
      <c r="D355" s="140"/>
      <c r="E355" s="136"/>
      <c r="F355" s="136"/>
      <c r="G355" s="72"/>
      <c r="H355" s="73"/>
      <c r="I355" s="136"/>
      <c r="J355" s="141"/>
      <c r="K355" s="134"/>
      <c r="L355" s="134"/>
      <c r="M355" s="134"/>
      <c r="N355" s="134"/>
      <c r="O355" s="134"/>
      <c r="P355" s="134"/>
      <c r="Q355" s="134"/>
      <c r="R355" s="134"/>
      <c r="S355" s="134"/>
      <c r="T355" s="134"/>
      <c r="U355" s="134"/>
      <c r="V355" s="134"/>
      <c r="W355" s="134"/>
      <c r="X355" s="134"/>
      <c r="Y355" s="134"/>
      <c r="Z355" s="134"/>
      <c r="AA355" s="134"/>
      <c r="AB355" s="134"/>
      <c r="AC355" s="134"/>
      <c r="AD355" s="132"/>
      <c r="AE355" s="137"/>
      <c r="AF355" s="132"/>
      <c r="AG355" s="132"/>
      <c r="AH355" s="132"/>
      <c r="AI355" s="133"/>
      <c r="AJ355" s="74"/>
      <c r="AK355" s="75"/>
      <c r="AL355" s="76"/>
      <c r="AM355" s="76"/>
      <c r="AN355" s="77"/>
      <c r="AO355" s="76"/>
      <c r="AP355" s="77"/>
      <c r="AQ355" s="76"/>
      <c r="AR355" s="77"/>
      <c r="AS355" s="76"/>
      <c r="AT355" s="77"/>
      <c r="AU355" s="76"/>
      <c r="AV355" s="77"/>
      <c r="AW355" s="76"/>
      <c r="AX355" s="77"/>
      <c r="AY355" s="76"/>
      <c r="AZ355" s="77"/>
      <c r="BA355" s="85"/>
      <c r="BB355" s="85"/>
      <c r="BC355" s="78"/>
      <c r="BD355" s="79"/>
      <c r="BE355" s="79"/>
      <c r="BF355" s="79"/>
      <c r="BG355" s="135"/>
      <c r="BH355" s="135"/>
      <c r="BI355" s="135"/>
      <c r="BJ355" s="135"/>
      <c r="BK355" s="136"/>
      <c r="BL355" s="133"/>
      <c r="BM355" s="133"/>
      <c r="BN355" s="133"/>
    </row>
    <row r="356" spans="1:66" s="80" customFormat="1" ht="15.5" x14ac:dyDescent="0.35">
      <c r="A356" s="138"/>
      <c r="B356" s="139"/>
      <c r="C356" s="136"/>
      <c r="D356" s="140"/>
      <c r="E356" s="136"/>
      <c r="F356" s="136"/>
      <c r="G356" s="72"/>
      <c r="H356" s="73"/>
      <c r="I356" s="136"/>
      <c r="J356" s="141"/>
      <c r="K356" s="134"/>
      <c r="L356" s="134"/>
      <c r="M356" s="134"/>
      <c r="N356" s="134"/>
      <c r="O356" s="134"/>
      <c r="P356" s="134"/>
      <c r="Q356" s="134"/>
      <c r="R356" s="134"/>
      <c r="S356" s="134"/>
      <c r="T356" s="134"/>
      <c r="U356" s="134"/>
      <c r="V356" s="134"/>
      <c r="W356" s="134"/>
      <c r="X356" s="134"/>
      <c r="Y356" s="134"/>
      <c r="Z356" s="134"/>
      <c r="AA356" s="134"/>
      <c r="AB356" s="134"/>
      <c r="AC356" s="134"/>
      <c r="AD356" s="132"/>
      <c r="AE356" s="137"/>
      <c r="AF356" s="132"/>
      <c r="AG356" s="132"/>
      <c r="AH356" s="132"/>
      <c r="AI356" s="133"/>
      <c r="AJ356" s="74"/>
      <c r="AK356" s="75"/>
      <c r="AL356" s="76"/>
      <c r="AM356" s="76"/>
      <c r="AN356" s="77"/>
      <c r="AO356" s="76"/>
      <c r="AP356" s="77"/>
      <c r="AQ356" s="76"/>
      <c r="AR356" s="77"/>
      <c r="AS356" s="76"/>
      <c r="AT356" s="77"/>
      <c r="AU356" s="76"/>
      <c r="AV356" s="77"/>
      <c r="AW356" s="76"/>
      <c r="AX356" s="77"/>
      <c r="AY356" s="76"/>
      <c r="AZ356" s="77"/>
      <c r="BA356" s="85"/>
      <c r="BB356" s="85"/>
      <c r="BC356" s="78"/>
      <c r="BD356" s="79"/>
      <c r="BE356" s="79"/>
      <c r="BF356" s="79"/>
      <c r="BG356" s="135"/>
      <c r="BH356" s="135"/>
      <c r="BI356" s="135"/>
      <c r="BJ356" s="135"/>
      <c r="BK356" s="136"/>
      <c r="BL356" s="133"/>
      <c r="BM356" s="133"/>
      <c r="BN356" s="133"/>
    </row>
    <row r="357" spans="1:66" s="80" customFormat="1" ht="15.5" x14ac:dyDescent="0.35">
      <c r="A357" s="138"/>
      <c r="B357" s="139"/>
      <c r="C357" s="136"/>
      <c r="D357" s="140"/>
      <c r="E357" s="136"/>
      <c r="F357" s="136"/>
      <c r="G357" s="72"/>
      <c r="H357" s="73"/>
      <c r="I357" s="136"/>
      <c r="J357" s="141"/>
      <c r="K357" s="134"/>
      <c r="L357" s="134"/>
      <c r="M357" s="134"/>
      <c r="N357" s="134"/>
      <c r="O357" s="134"/>
      <c r="P357" s="134"/>
      <c r="Q357" s="134"/>
      <c r="R357" s="134"/>
      <c r="S357" s="134"/>
      <c r="T357" s="134"/>
      <c r="U357" s="134"/>
      <c r="V357" s="134"/>
      <c r="W357" s="134"/>
      <c r="X357" s="134"/>
      <c r="Y357" s="134"/>
      <c r="Z357" s="134"/>
      <c r="AA357" s="134"/>
      <c r="AB357" s="134"/>
      <c r="AC357" s="134"/>
      <c r="AD357" s="132"/>
      <c r="AE357" s="137"/>
      <c r="AF357" s="132"/>
      <c r="AG357" s="132"/>
      <c r="AH357" s="132"/>
      <c r="AI357" s="133"/>
      <c r="AJ357" s="74"/>
      <c r="AK357" s="75"/>
      <c r="AL357" s="76"/>
      <c r="AM357" s="76"/>
      <c r="AN357" s="77"/>
      <c r="AO357" s="76"/>
      <c r="AP357" s="77"/>
      <c r="AQ357" s="76"/>
      <c r="AR357" s="77"/>
      <c r="AS357" s="76"/>
      <c r="AT357" s="77"/>
      <c r="AU357" s="76"/>
      <c r="AV357" s="77"/>
      <c r="AW357" s="76"/>
      <c r="AX357" s="77"/>
      <c r="AY357" s="76"/>
      <c r="AZ357" s="77"/>
      <c r="BA357" s="85"/>
      <c r="BB357" s="85"/>
      <c r="BC357" s="78"/>
      <c r="BD357" s="79"/>
      <c r="BE357" s="79"/>
      <c r="BF357" s="79"/>
      <c r="BG357" s="135"/>
      <c r="BH357" s="135"/>
      <c r="BI357" s="135"/>
      <c r="BJ357" s="135"/>
      <c r="BK357" s="136"/>
      <c r="BL357" s="133"/>
      <c r="BM357" s="133"/>
      <c r="BN357" s="133"/>
    </row>
    <row r="358" spans="1:66" s="80" customFormat="1" ht="15.5" x14ac:dyDescent="0.35">
      <c r="A358" s="138"/>
      <c r="B358" s="139"/>
      <c r="C358" s="136"/>
      <c r="D358" s="140"/>
      <c r="E358" s="136"/>
      <c r="F358" s="136"/>
      <c r="G358" s="72"/>
      <c r="H358" s="73"/>
      <c r="I358" s="136"/>
      <c r="J358" s="141"/>
      <c r="K358" s="134"/>
      <c r="L358" s="134"/>
      <c r="M358" s="134"/>
      <c r="N358" s="134"/>
      <c r="O358" s="134"/>
      <c r="P358" s="134"/>
      <c r="Q358" s="134"/>
      <c r="R358" s="134"/>
      <c r="S358" s="134"/>
      <c r="T358" s="134"/>
      <c r="U358" s="134"/>
      <c r="V358" s="134"/>
      <c r="W358" s="134"/>
      <c r="X358" s="134"/>
      <c r="Y358" s="134"/>
      <c r="Z358" s="134"/>
      <c r="AA358" s="134"/>
      <c r="AB358" s="134"/>
      <c r="AC358" s="134"/>
      <c r="AD358" s="132"/>
      <c r="AE358" s="137"/>
      <c r="AF358" s="132"/>
      <c r="AG358" s="132"/>
      <c r="AH358" s="132"/>
      <c r="AI358" s="133"/>
      <c r="AJ358" s="74"/>
      <c r="AK358" s="75"/>
      <c r="AL358" s="76"/>
      <c r="AM358" s="76"/>
      <c r="AN358" s="77"/>
      <c r="AO358" s="76"/>
      <c r="AP358" s="77"/>
      <c r="AQ358" s="76"/>
      <c r="AR358" s="77"/>
      <c r="AS358" s="76"/>
      <c r="AT358" s="77"/>
      <c r="AU358" s="76"/>
      <c r="AV358" s="77"/>
      <c r="AW358" s="76"/>
      <c r="AX358" s="77"/>
      <c r="AY358" s="76"/>
      <c r="AZ358" s="77"/>
      <c r="BA358" s="85"/>
      <c r="BB358" s="85"/>
      <c r="BC358" s="78"/>
      <c r="BD358" s="79"/>
      <c r="BE358" s="79"/>
      <c r="BF358" s="79"/>
      <c r="BG358" s="135"/>
      <c r="BH358" s="135"/>
      <c r="BI358" s="135"/>
      <c r="BJ358" s="135"/>
      <c r="BK358" s="136"/>
      <c r="BL358" s="133"/>
      <c r="BM358" s="133"/>
      <c r="BN358" s="133"/>
    </row>
    <row r="359" spans="1:66" s="80" customFormat="1" ht="15.5" x14ac:dyDescent="0.35">
      <c r="A359" s="138"/>
      <c r="B359" s="139"/>
      <c r="C359" s="136"/>
      <c r="D359" s="140"/>
      <c r="E359" s="136"/>
      <c r="F359" s="136"/>
      <c r="G359" s="72"/>
      <c r="H359" s="73"/>
      <c r="I359" s="136"/>
      <c r="J359" s="141"/>
      <c r="K359" s="134"/>
      <c r="L359" s="134"/>
      <c r="M359" s="134"/>
      <c r="N359" s="134"/>
      <c r="O359" s="134"/>
      <c r="P359" s="134"/>
      <c r="Q359" s="134"/>
      <c r="R359" s="134"/>
      <c r="S359" s="134"/>
      <c r="T359" s="134"/>
      <c r="U359" s="134"/>
      <c r="V359" s="134"/>
      <c r="W359" s="134"/>
      <c r="X359" s="134"/>
      <c r="Y359" s="134"/>
      <c r="Z359" s="134"/>
      <c r="AA359" s="134"/>
      <c r="AB359" s="134"/>
      <c r="AC359" s="134"/>
      <c r="AD359" s="132"/>
      <c r="AE359" s="137"/>
      <c r="AF359" s="132"/>
      <c r="AG359" s="132"/>
      <c r="AH359" s="132"/>
      <c r="AI359" s="133"/>
      <c r="AJ359" s="74"/>
      <c r="AK359" s="75"/>
      <c r="AL359" s="76"/>
      <c r="AM359" s="76"/>
      <c r="AN359" s="77"/>
      <c r="AO359" s="76"/>
      <c r="AP359" s="77"/>
      <c r="AQ359" s="76"/>
      <c r="AR359" s="77"/>
      <c r="AS359" s="76"/>
      <c r="AT359" s="77"/>
      <c r="AU359" s="76"/>
      <c r="AV359" s="77"/>
      <c r="AW359" s="76"/>
      <c r="AX359" s="77"/>
      <c r="AY359" s="76"/>
      <c r="AZ359" s="77"/>
      <c r="BA359" s="85"/>
      <c r="BB359" s="85"/>
      <c r="BC359" s="78"/>
      <c r="BD359" s="79"/>
      <c r="BE359" s="79"/>
      <c r="BF359" s="79"/>
      <c r="BG359" s="135"/>
      <c r="BH359" s="135"/>
      <c r="BI359" s="135"/>
      <c r="BJ359" s="135"/>
      <c r="BK359" s="136"/>
      <c r="BL359" s="133"/>
      <c r="BM359" s="133"/>
      <c r="BN359" s="133"/>
    </row>
    <row r="360" spans="1:66" s="80" customFormat="1" ht="15.5" x14ac:dyDescent="0.35">
      <c r="A360" s="138"/>
      <c r="B360" s="139"/>
      <c r="C360" s="136"/>
      <c r="D360" s="140"/>
      <c r="E360" s="136"/>
      <c r="F360" s="136"/>
      <c r="G360" s="72"/>
      <c r="H360" s="73"/>
      <c r="I360" s="136"/>
      <c r="J360" s="141"/>
      <c r="K360" s="134"/>
      <c r="L360" s="134"/>
      <c r="M360" s="134"/>
      <c r="N360" s="134"/>
      <c r="O360" s="134"/>
      <c r="P360" s="134"/>
      <c r="Q360" s="134"/>
      <c r="R360" s="134"/>
      <c r="S360" s="134"/>
      <c r="T360" s="134"/>
      <c r="U360" s="134"/>
      <c r="V360" s="134"/>
      <c r="W360" s="134"/>
      <c r="X360" s="134"/>
      <c r="Y360" s="134"/>
      <c r="Z360" s="134"/>
      <c r="AA360" s="134"/>
      <c r="AB360" s="134"/>
      <c r="AC360" s="134"/>
      <c r="AD360" s="132"/>
      <c r="AE360" s="137"/>
      <c r="AF360" s="132"/>
      <c r="AG360" s="132"/>
      <c r="AH360" s="132"/>
      <c r="AI360" s="133"/>
      <c r="AJ360" s="74"/>
      <c r="AK360" s="75"/>
      <c r="AL360" s="76"/>
      <c r="AM360" s="76"/>
      <c r="AN360" s="77"/>
      <c r="AO360" s="76"/>
      <c r="AP360" s="77"/>
      <c r="AQ360" s="76"/>
      <c r="AR360" s="77"/>
      <c r="AS360" s="76"/>
      <c r="AT360" s="77"/>
      <c r="AU360" s="76"/>
      <c r="AV360" s="77"/>
      <c r="AW360" s="76"/>
      <c r="AX360" s="77"/>
      <c r="AY360" s="76"/>
      <c r="AZ360" s="77"/>
      <c r="BA360" s="85"/>
      <c r="BB360" s="85"/>
      <c r="BC360" s="78"/>
      <c r="BD360" s="79"/>
      <c r="BE360" s="79"/>
      <c r="BF360" s="79"/>
      <c r="BG360" s="135"/>
      <c r="BH360" s="135"/>
      <c r="BI360" s="135"/>
      <c r="BJ360" s="135"/>
      <c r="BK360" s="136"/>
      <c r="BL360" s="133"/>
      <c r="BM360" s="133"/>
      <c r="BN360" s="133"/>
    </row>
    <row r="361" spans="1:66" s="80" customFormat="1" ht="15.5" x14ac:dyDescent="0.35">
      <c r="A361" s="138"/>
      <c r="B361" s="139"/>
      <c r="C361" s="136"/>
      <c r="D361" s="140"/>
      <c r="E361" s="136"/>
      <c r="F361" s="136"/>
      <c r="G361" s="72"/>
      <c r="H361" s="73"/>
      <c r="I361" s="136"/>
      <c r="J361" s="141"/>
      <c r="K361" s="134"/>
      <c r="L361" s="134"/>
      <c r="M361" s="134"/>
      <c r="N361" s="134"/>
      <c r="O361" s="134"/>
      <c r="P361" s="134"/>
      <c r="Q361" s="134"/>
      <c r="R361" s="134"/>
      <c r="S361" s="134"/>
      <c r="T361" s="134"/>
      <c r="U361" s="134"/>
      <c r="V361" s="134"/>
      <c r="W361" s="134"/>
      <c r="X361" s="134"/>
      <c r="Y361" s="134"/>
      <c r="Z361" s="134"/>
      <c r="AA361" s="134"/>
      <c r="AB361" s="134"/>
      <c r="AC361" s="134"/>
      <c r="AD361" s="132"/>
      <c r="AE361" s="137"/>
      <c r="AF361" s="132"/>
      <c r="AG361" s="132"/>
      <c r="AH361" s="132"/>
      <c r="AI361" s="133"/>
      <c r="AJ361" s="74"/>
      <c r="AK361" s="75"/>
      <c r="AL361" s="76"/>
      <c r="AM361" s="76"/>
      <c r="AN361" s="77"/>
      <c r="AO361" s="76"/>
      <c r="AP361" s="77"/>
      <c r="AQ361" s="76"/>
      <c r="AR361" s="77"/>
      <c r="AS361" s="76"/>
      <c r="AT361" s="77"/>
      <c r="AU361" s="76"/>
      <c r="AV361" s="77"/>
      <c r="AW361" s="76"/>
      <c r="AX361" s="77"/>
      <c r="AY361" s="76"/>
      <c r="AZ361" s="77"/>
      <c r="BA361" s="85"/>
      <c r="BB361" s="85"/>
      <c r="BC361" s="78"/>
      <c r="BD361" s="79"/>
      <c r="BE361" s="79"/>
      <c r="BF361" s="79"/>
      <c r="BG361" s="135"/>
      <c r="BH361" s="135"/>
      <c r="BI361" s="135"/>
      <c r="BJ361" s="135"/>
      <c r="BK361" s="136"/>
      <c r="BL361" s="133"/>
      <c r="BM361" s="133"/>
      <c r="BN361" s="133"/>
    </row>
    <row r="362" spans="1:66" s="80" customFormat="1" ht="15.5" x14ac:dyDescent="0.35">
      <c r="A362" s="138"/>
      <c r="B362" s="139"/>
      <c r="C362" s="136"/>
      <c r="D362" s="140"/>
      <c r="E362" s="136"/>
      <c r="F362" s="136"/>
      <c r="G362" s="72"/>
      <c r="H362" s="73"/>
      <c r="I362" s="136"/>
      <c r="J362" s="141"/>
      <c r="K362" s="134"/>
      <c r="L362" s="134"/>
      <c r="M362" s="134"/>
      <c r="N362" s="134"/>
      <c r="O362" s="134"/>
      <c r="P362" s="134"/>
      <c r="Q362" s="134"/>
      <c r="R362" s="134"/>
      <c r="S362" s="134"/>
      <c r="T362" s="134"/>
      <c r="U362" s="134"/>
      <c r="V362" s="134"/>
      <c r="W362" s="134"/>
      <c r="X362" s="134"/>
      <c r="Y362" s="134"/>
      <c r="Z362" s="134"/>
      <c r="AA362" s="134"/>
      <c r="AB362" s="134"/>
      <c r="AC362" s="134"/>
      <c r="AD362" s="132"/>
      <c r="AE362" s="137"/>
      <c r="AF362" s="132"/>
      <c r="AG362" s="132"/>
      <c r="AH362" s="132"/>
      <c r="AI362" s="133"/>
      <c r="AJ362" s="74"/>
      <c r="AK362" s="75"/>
      <c r="AL362" s="76"/>
      <c r="AM362" s="76"/>
      <c r="AN362" s="77"/>
      <c r="AO362" s="76"/>
      <c r="AP362" s="77"/>
      <c r="AQ362" s="76"/>
      <c r="AR362" s="77"/>
      <c r="AS362" s="76"/>
      <c r="AT362" s="77"/>
      <c r="AU362" s="76"/>
      <c r="AV362" s="77"/>
      <c r="AW362" s="76"/>
      <c r="AX362" s="77"/>
      <c r="AY362" s="76"/>
      <c r="AZ362" s="77"/>
      <c r="BA362" s="85"/>
      <c r="BB362" s="85"/>
      <c r="BC362" s="78"/>
      <c r="BD362" s="79"/>
      <c r="BE362" s="79"/>
      <c r="BF362" s="79"/>
      <c r="BG362" s="135"/>
      <c r="BH362" s="135"/>
      <c r="BI362" s="135"/>
      <c r="BJ362" s="135"/>
      <c r="BK362" s="136"/>
      <c r="BL362" s="133"/>
      <c r="BM362" s="133"/>
      <c r="BN362" s="133"/>
    </row>
    <row r="363" spans="1:66" s="80" customFormat="1" ht="15.5" x14ac:dyDescent="0.35">
      <c r="A363" s="138"/>
      <c r="B363" s="139"/>
      <c r="C363" s="136"/>
      <c r="D363" s="140"/>
      <c r="E363" s="136"/>
      <c r="F363" s="136"/>
      <c r="G363" s="72"/>
      <c r="H363" s="73"/>
      <c r="I363" s="136"/>
      <c r="J363" s="141"/>
      <c r="K363" s="134"/>
      <c r="L363" s="134"/>
      <c r="M363" s="134"/>
      <c r="N363" s="134"/>
      <c r="O363" s="134"/>
      <c r="P363" s="134"/>
      <c r="Q363" s="134"/>
      <c r="R363" s="134"/>
      <c r="S363" s="134"/>
      <c r="T363" s="134"/>
      <c r="U363" s="134"/>
      <c r="V363" s="134"/>
      <c r="W363" s="134"/>
      <c r="X363" s="134"/>
      <c r="Y363" s="134"/>
      <c r="Z363" s="134"/>
      <c r="AA363" s="134"/>
      <c r="AB363" s="134"/>
      <c r="AC363" s="134"/>
      <c r="AD363" s="132"/>
      <c r="AE363" s="137"/>
      <c r="AF363" s="132"/>
      <c r="AG363" s="132"/>
      <c r="AH363" s="132"/>
      <c r="AI363" s="133"/>
      <c r="AJ363" s="74"/>
      <c r="AK363" s="75"/>
      <c r="AL363" s="76"/>
      <c r="AM363" s="76"/>
      <c r="AN363" s="77"/>
      <c r="AO363" s="76"/>
      <c r="AP363" s="77"/>
      <c r="AQ363" s="76"/>
      <c r="AR363" s="77"/>
      <c r="AS363" s="76"/>
      <c r="AT363" s="77"/>
      <c r="AU363" s="76"/>
      <c r="AV363" s="77"/>
      <c r="AW363" s="76"/>
      <c r="AX363" s="77"/>
      <c r="AY363" s="76"/>
      <c r="AZ363" s="77"/>
      <c r="BA363" s="85"/>
      <c r="BB363" s="85"/>
      <c r="BC363" s="78"/>
      <c r="BD363" s="79"/>
      <c r="BE363" s="79"/>
      <c r="BF363" s="79"/>
      <c r="BG363" s="135"/>
      <c r="BH363" s="135"/>
      <c r="BI363" s="135"/>
      <c r="BJ363" s="135"/>
      <c r="BK363" s="136"/>
      <c r="BL363" s="133"/>
      <c r="BM363" s="133"/>
      <c r="BN363" s="133"/>
    </row>
    <row r="364" spans="1:66" s="80" customFormat="1" ht="15.5" x14ac:dyDescent="0.35">
      <c r="A364" s="138"/>
      <c r="B364" s="139"/>
      <c r="C364" s="136"/>
      <c r="D364" s="140"/>
      <c r="E364" s="136"/>
      <c r="F364" s="136"/>
      <c r="G364" s="72"/>
      <c r="H364" s="73"/>
      <c r="I364" s="136"/>
      <c r="J364" s="141"/>
      <c r="K364" s="134"/>
      <c r="L364" s="134"/>
      <c r="M364" s="134"/>
      <c r="N364" s="134"/>
      <c r="O364" s="134"/>
      <c r="P364" s="134"/>
      <c r="Q364" s="134"/>
      <c r="R364" s="134"/>
      <c r="S364" s="134"/>
      <c r="T364" s="134"/>
      <c r="U364" s="134"/>
      <c r="V364" s="134"/>
      <c r="W364" s="134"/>
      <c r="X364" s="134"/>
      <c r="Y364" s="134"/>
      <c r="Z364" s="134"/>
      <c r="AA364" s="134"/>
      <c r="AB364" s="134"/>
      <c r="AC364" s="134"/>
      <c r="AD364" s="132"/>
      <c r="AE364" s="137"/>
      <c r="AF364" s="132"/>
      <c r="AG364" s="132"/>
      <c r="AH364" s="132"/>
      <c r="AI364" s="133"/>
      <c r="AJ364" s="74"/>
      <c r="AK364" s="75"/>
      <c r="AL364" s="76"/>
      <c r="AM364" s="76"/>
      <c r="AN364" s="77"/>
      <c r="AO364" s="76"/>
      <c r="AP364" s="77"/>
      <c r="AQ364" s="76"/>
      <c r="AR364" s="77"/>
      <c r="AS364" s="76"/>
      <c r="AT364" s="77"/>
      <c r="AU364" s="76"/>
      <c r="AV364" s="77"/>
      <c r="AW364" s="76"/>
      <c r="AX364" s="77"/>
      <c r="AY364" s="76"/>
      <c r="AZ364" s="77"/>
      <c r="BA364" s="85"/>
      <c r="BB364" s="85"/>
      <c r="BC364" s="78"/>
      <c r="BD364" s="79"/>
      <c r="BE364" s="79"/>
      <c r="BF364" s="79"/>
      <c r="BG364" s="135"/>
      <c r="BH364" s="135"/>
      <c r="BI364" s="135"/>
      <c r="BJ364" s="135"/>
      <c r="BK364" s="136"/>
      <c r="BL364" s="133"/>
      <c r="BM364" s="133"/>
      <c r="BN364" s="133"/>
    </row>
    <row r="365" spans="1:66" s="80" customFormat="1" ht="15.5" x14ac:dyDescent="0.35">
      <c r="A365" s="138"/>
      <c r="B365" s="139"/>
      <c r="C365" s="136"/>
      <c r="D365" s="140"/>
      <c r="E365" s="136"/>
      <c r="F365" s="136"/>
      <c r="G365" s="72"/>
      <c r="H365" s="73"/>
      <c r="I365" s="136"/>
      <c r="J365" s="141"/>
      <c r="K365" s="134"/>
      <c r="L365" s="134"/>
      <c r="M365" s="134"/>
      <c r="N365" s="134"/>
      <c r="O365" s="134"/>
      <c r="P365" s="134"/>
      <c r="Q365" s="134"/>
      <c r="R365" s="134"/>
      <c r="S365" s="134"/>
      <c r="T365" s="134"/>
      <c r="U365" s="134"/>
      <c r="V365" s="134"/>
      <c r="W365" s="134"/>
      <c r="X365" s="134"/>
      <c r="Y365" s="134"/>
      <c r="Z365" s="134"/>
      <c r="AA365" s="134"/>
      <c r="AB365" s="134"/>
      <c r="AC365" s="134"/>
      <c r="AD365" s="132"/>
      <c r="AE365" s="137"/>
      <c r="AF365" s="132"/>
      <c r="AG365" s="132"/>
      <c r="AH365" s="132"/>
      <c r="AI365" s="133"/>
      <c r="AJ365" s="74"/>
      <c r="AK365" s="75"/>
      <c r="AL365" s="76"/>
      <c r="AM365" s="76"/>
      <c r="AN365" s="77"/>
      <c r="AO365" s="76"/>
      <c r="AP365" s="77"/>
      <c r="AQ365" s="76"/>
      <c r="AR365" s="77"/>
      <c r="AS365" s="76"/>
      <c r="AT365" s="77"/>
      <c r="AU365" s="76"/>
      <c r="AV365" s="77"/>
      <c r="AW365" s="76"/>
      <c r="AX365" s="77"/>
      <c r="AY365" s="76"/>
      <c r="AZ365" s="77"/>
      <c r="BA365" s="85"/>
      <c r="BB365" s="85"/>
      <c r="BC365" s="78"/>
      <c r="BD365" s="79"/>
      <c r="BE365" s="79"/>
      <c r="BF365" s="79"/>
      <c r="BG365" s="135"/>
      <c r="BH365" s="135"/>
      <c r="BI365" s="135"/>
      <c r="BJ365" s="135"/>
      <c r="BK365" s="136"/>
      <c r="BL365" s="133"/>
      <c r="BM365" s="133"/>
      <c r="BN365" s="133"/>
    </row>
    <row r="366" spans="1:66" s="80" customFormat="1" ht="15.5" x14ac:dyDescent="0.35">
      <c r="A366" s="138"/>
      <c r="B366" s="139"/>
      <c r="C366" s="136"/>
      <c r="D366" s="140"/>
      <c r="E366" s="136"/>
      <c r="F366" s="136"/>
      <c r="G366" s="72"/>
      <c r="H366" s="73"/>
      <c r="I366" s="136"/>
      <c r="J366" s="141"/>
      <c r="K366" s="134"/>
      <c r="L366" s="134"/>
      <c r="M366" s="134"/>
      <c r="N366" s="134"/>
      <c r="O366" s="134"/>
      <c r="P366" s="134"/>
      <c r="Q366" s="134"/>
      <c r="R366" s="134"/>
      <c r="S366" s="134"/>
      <c r="T366" s="134"/>
      <c r="U366" s="134"/>
      <c r="V366" s="134"/>
      <c r="W366" s="134"/>
      <c r="X366" s="134"/>
      <c r="Y366" s="134"/>
      <c r="Z366" s="134"/>
      <c r="AA366" s="134"/>
      <c r="AB366" s="134"/>
      <c r="AC366" s="134"/>
      <c r="AD366" s="132"/>
      <c r="AE366" s="137"/>
      <c r="AF366" s="132"/>
      <c r="AG366" s="132"/>
      <c r="AH366" s="132"/>
      <c r="AI366" s="133"/>
      <c r="AJ366" s="74"/>
      <c r="AK366" s="75"/>
      <c r="AL366" s="76"/>
      <c r="AM366" s="76"/>
      <c r="AN366" s="77"/>
      <c r="AO366" s="76"/>
      <c r="AP366" s="77"/>
      <c r="AQ366" s="76"/>
      <c r="AR366" s="77"/>
      <c r="AS366" s="76"/>
      <c r="AT366" s="77"/>
      <c r="AU366" s="76"/>
      <c r="AV366" s="77"/>
      <c r="AW366" s="76"/>
      <c r="AX366" s="77"/>
      <c r="AY366" s="76"/>
      <c r="AZ366" s="77"/>
      <c r="BA366" s="85"/>
      <c r="BB366" s="85"/>
      <c r="BC366" s="78"/>
      <c r="BD366" s="79"/>
      <c r="BE366" s="79"/>
      <c r="BF366" s="79"/>
      <c r="BG366" s="135"/>
      <c r="BH366" s="135"/>
      <c r="BI366" s="135"/>
      <c r="BJ366" s="135"/>
      <c r="BK366" s="136"/>
      <c r="BL366" s="133"/>
      <c r="BM366" s="133"/>
      <c r="BN366" s="133"/>
    </row>
    <row r="367" spans="1:66" s="80" customFormat="1" ht="15.5" x14ac:dyDescent="0.35">
      <c r="A367" s="138"/>
      <c r="B367" s="139"/>
      <c r="C367" s="136"/>
      <c r="D367" s="140"/>
      <c r="E367" s="136"/>
      <c r="F367" s="136"/>
      <c r="G367" s="72"/>
      <c r="H367" s="73"/>
      <c r="I367" s="136"/>
      <c r="J367" s="141"/>
      <c r="K367" s="134"/>
      <c r="L367" s="134"/>
      <c r="M367" s="134"/>
      <c r="N367" s="134"/>
      <c r="O367" s="134"/>
      <c r="P367" s="134"/>
      <c r="Q367" s="134"/>
      <c r="R367" s="134"/>
      <c r="S367" s="134"/>
      <c r="T367" s="134"/>
      <c r="U367" s="134"/>
      <c r="V367" s="134"/>
      <c r="W367" s="134"/>
      <c r="X367" s="134"/>
      <c r="Y367" s="134"/>
      <c r="Z367" s="134"/>
      <c r="AA367" s="134"/>
      <c r="AB367" s="134"/>
      <c r="AC367" s="134"/>
      <c r="AD367" s="132"/>
      <c r="AE367" s="137"/>
      <c r="AF367" s="132"/>
      <c r="AG367" s="132"/>
      <c r="AH367" s="132"/>
      <c r="AI367" s="133"/>
      <c r="AJ367" s="74"/>
      <c r="AK367" s="75"/>
      <c r="AL367" s="76"/>
      <c r="AM367" s="76"/>
      <c r="AN367" s="77"/>
      <c r="AO367" s="76"/>
      <c r="AP367" s="77"/>
      <c r="AQ367" s="76"/>
      <c r="AR367" s="77"/>
      <c r="AS367" s="76"/>
      <c r="AT367" s="77"/>
      <c r="AU367" s="76"/>
      <c r="AV367" s="77"/>
      <c r="AW367" s="76"/>
      <c r="AX367" s="77"/>
      <c r="AY367" s="76"/>
      <c r="AZ367" s="77"/>
      <c r="BA367" s="85"/>
      <c r="BB367" s="85"/>
      <c r="BC367" s="78"/>
      <c r="BD367" s="79"/>
      <c r="BE367" s="79"/>
      <c r="BF367" s="79"/>
      <c r="BG367" s="135"/>
      <c r="BH367" s="135"/>
      <c r="BI367" s="135"/>
      <c r="BJ367" s="135"/>
      <c r="BK367" s="136"/>
      <c r="BL367" s="133"/>
      <c r="BM367" s="133"/>
      <c r="BN367" s="133"/>
    </row>
    <row r="368" spans="1:66" s="80" customFormat="1" ht="15.5" x14ac:dyDescent="0.35">
      <c r="A368" s="138"/>
      <c r="B368" s="139"/>
      <c r="C368" s="136"/>
      <c r="D368" s="140"/>
      <c r="E368" s="136"/>
      <c r="F368" s="136"/>
      <c r="G368" s="72"/>
      <c r="H368" s="73"/>
      <c r="I368" s="136"/>
      <c r="J368" s="141"/>
      <c r="K368" s="134"/>
      <c r="L368" s="134"/>
      <c r="M368" s="134"/>
      <c r="N368" s="134"/>
      <c r="O368" s="134"/>
      <c r="P368" s="134"/>
      <c r="Q368" s="134"/>
      <c r="R368" s="134"/>
      <c r="S368" s="134"/>
      <c r="T368" s="134"/>
      <c r="U368" s="134"/>
      <c r="V368" s="134"/>
      <c r="W368" s="134"/>
      <c r="X368" s="134"/>
      <c r="Y368" s="134"/>
      <c r="Z368" s="134"/>
      <c r="AA368" s="134"/>
      <c r="AB368" s="134"/>
      <c r="AC368" s="134"/>
      <c r="AD368" s="132"/>
      <c r="AE368" s="137"/>
      <c r="AF368" s="132"/>
      <c r="AG368" s="132"/>
      <c r="AH368" s="132"/>
      <c r="AI368" s="133"/>
      <c r="AJ368" s="74"/>
      <c r="AK368" s="75"/>
      <c r="AL368" s="76"/>
      <c r="AM368" s="76"/>
      <c r="AN368" s="77"/>
      <c r="AO368" s="76"/>
      <c r="AP368" s="77"/>
      <c r="AQ368" s="76"/>
      <c r="AR368" s="77"/>
      <c r="AS368" s="76"/>
      <c r="AT368" s="77"/>
      <c r="AU368" s="76"/>
      <c r="AV368" s="77"/>
      <c r="AW368" s="76"/>
      <c r="AX368" s="77"/>
      <c r="AY368" s="76"/>
      <c r="AZ368" s="77"/>
      <c r="BA368" s="85"/>
      <c r="BB368" s="85"/>
      <c r="BC368" s="78"/>
      <c r="BD368" s="79"/>
      <c r="BE368" s="79"/>
      <c r="BF368" s="79"/>
      <c r="BG368" s="135"/>
      <c r="BH368" s="135"/>
      <c r="BI368" s="135"/>
      <c r="BJ368" s="135"/>
      <c r="BK368" s="136"/>
      <c r="BL368" s="133"/>
      <c r="BM368" s="133"/>
      <c r="BN368" s="133"/>
    </row>
    <row r="369" spans="1:66" s="80" customFormat="1" ht="15.5" x14ac:dyDescent="0.35">
      <c r="A369" s="138"/>
      <c r="B369" s="139"/>
      <c r="C369" s="136"/>
      <c r="D369" s="140"/>
      <c r="E369" s="136"/>
      <c r="F369" s="136"/>
      <c r="G369" s="72"/>
      <c r="H369" s="73"/>
      <c r="I369" s="136"/>
      <c r="J369" s="141"/>
      <c r="K369" s="134"/>
      <c r="L369" s="134"/>
      <c r="M369" s="134"/>
      <c r="N369" s="134"/>
      <c r="O369" s="134"/>
      <c r="P369" s="134"/>
      <c r="Q369" s="134"/>
      <c r="R369" s="134"/>
      <c r="S369" s="134"/>
      <c r="T369" s="134"/>
      <c r="U369" s="134"/>
      <c r="V369" s="134"/>
      <c r="W369" s="134"/>
      <c r="X369" s="134"/>
      <c r="Y369" s="134"/>
      <c r="Z369" s="134"/>
      <c r="AA369" s="134"/>
      <c r="AB369" s="134"/>
      <c r="AC369" s="134"/>
      <c r="AD369" s="132"/>
      <c r="AE369" s="137"/>
      <c r="AF369" s="132"/>
      <c r="AG369" s="132"/>
      <c r="AH369" s="132"/>
      <c r="AI369" s="133"/>
      <c r="AJ369" s="74"/>
      <c r="AK369" s="75"/>
      <c r="AL369" s="76"/>
      <c r="AM369" s="76"/>
      <c r="AN369" s="77"/>
      <c r="AO369" s="76"/>
      <c r="AP369" s="77"/>
      <c r="AQ369" s="76"/>
      <c r="AR369" s="77"/>
      <c r="AS369" s="76"/>
      <c r="AT369" s="77"/>
      <c r="AU369" s="76"/>
      <c r="AV369" s="77"/>
      <c r="AW369" s="76"/>
      <c r="AX369" s="77"/>
      <c r="AY369" s="76"/>
      <c r="AZ369" s="77"/>
      <c r="BA369" s="85"/>
      <c r="BB369" s="85"/>
      <c r="BC369" s="78"/>
      <c r="BD369" s="79"/>
      <c r="BE369" s="79"/>
      <c r="BF369" s="79"/>
      <c r="BG369" s="135"/>
      <c r="BH369" s="135"/>
      <c r="BI369" s="135"/>
      <c r="BJ369" s="135"/>
      <c r="BK369" s="136"/>
      <c r="BL369" s="133"/>
      <c r="BM369" s="133"/>
      <c r="BN369" s="133"/>
    </row>
    <row r="370" spans="1:66" s="80" customFormat="1" ht="15.5" x14ac:dyDescent="0.35">
      <c r="A370" s="138"/>
      <c r="B370" s="139"/>
      <c r="C370" s="136"/>
      <c r="D370" s="140"/>
      <c r="E370" s="136"/>
      <c r="F370" s="136"/>
      <c r="G370" s="72"/>
      <c r="H370" s="73"/>
      <c r="I370" s="136"/>
      <c r="J370" s="141"/>
      <c r="K370" s="134"/>
      <c r="L370" s="134"/>
      <c r="M370" s="134"/>
      <c r="N370" s="134"/>
      <c r="O370" s="134"/>
      <c r="P370" s="134"/>
      <c r="Q370" s="134"/>
      <c r="R370" s="134"/>
      <c r="S370" s="134"/>
      <c r="T370" s="134"/>
      <c r="U370" s="134"/>
      <c r="V370" s="134"/>
      <c r="W370" s="134"/>
      <c r="X370" s="134"/>
      <c r="Y370" s="134"/>
      <c r="Z370" s="134"/>
      <c r="AA370" s="134"/>
      <c r="AB370" s="134"/>
      <c r="AC370" s="134"/>
      <c r="AD370" s="132"/>
      <c r="AE370" s="137"/>
      <c r="AF370" s="132"/>
      <c r="AG370" s="132"/>
      <c r="AH370" s="132"/>
      <c r="AI370" s="133"/>
      <c r="AJ370" s="74"/>
      <c r="AK370" s="75"/>
      <c r="AL370" s="76"/>
      <c r="AM370" s="76"/>
      <c r="AN370" s="77"/>
      <c r="AO370" s="76"/>
      <c r="AP370" s="77"/>
      <c r="AQ370" s="76"/>
      <c r="AR370" s="77"/>
      <c r="AS370" s="76"/>
      <c r="AT370" s="77"/>
      <c r="AU370" s="76"/>
      <c r="AV370" s="77"/>
      <c r="AW370" s="76"/>
      <c r="AX370" s="77"/>
      <c r="AY370" s="76"/>
      <c r="AZ370" s="77"/>
      <c r="BA370" s="85"/>
      <c r="BB370" s="85"/>
      <c r="BC370" s="78"/>
      <c r="BD370" s="79"/>
      <c r="BE370" s="79"/>
      <c r="BF370" s="79"/>
      <c r="BG370" s="135"/>
      <c r="BH370" s="135"/>
      <c r="BI370" s="135"/>
      <c r="BJ370" s="135"/>
      <c r="BK370" s="136"/>
      <c r="BL370" s="133"/>
      <c r="BM370" s="133"/>
      <c r="BN370" s="133"/>
    </row>
    <row r="371" spans="1:66" s="80" customFormat="1" ht="15.5" x14ac:dyDescent="0.35">
      <c r="A371" s="138"/>
      <c r="B371" s="139"/>
      <c r="C371" s="136"/>
      <c r="D371" s="140"/>
      <c r="E371" s="136"/>
      <c r="F371" s="136"/>
      <c r="G371" s="72"/>
      <c r="H371" s="73"/>
      <c r="I371" s="136"/>
      <c r="J371" s="141"/>
      <c r="K371" s="134"/>
      <c r="L371" s="134"/>
      <c r="M371" s="134"/>
      <c r="N371" s="134"/>
      <c r="O371" s="134"/>
      <c r="P371" s="134"/>
      <c r="Q371" s="134"/>
      <c r="R371" s="134"/>
      <c r="S371" s="134"/>
      <c r="T371" s="134"/>
      <c r="U371" s="134"/>
      <c r="V371" s="134"/>
      <c r="W371" s="134"/>
      <c r="X371" s="134"/>
      <c r="Y371" s="134"/>
      <c r="Z371" s="134"/>
      <c r="AA371" s="134"/>
      <c r="AB371" s="134"/>
      <c r="AC371" s="134"/>
      <c r="AD371" s="132"/>
      <c r="AE371" s="137"/>
      <c r="AF371" s="132"/>
      <c r="AG371" s="132"/>
      <c r="AH371" s="132"/>
      <c r="AI371" s="133"/>
      <c r="AJ371" s="74"/>
      <c r="AK371" s="75"/>
      <c r="AL371" s="76"/>
      <c r="AM371" s="76"/>
      <c r="AN371" s="77"/>
      <c r="AO371" s="76"/>
      <c r="AP371" s="77"/>
      <c r="AQ371" s="76"/>
      <c r="AR371" s="77"/>
      <c r="AS371" s="76"/>
      <c r="AT371" s="77"/>
      <c r="AU371" s="76"/>
      <c r="AV371" s="77"/>
      <c r="AW371" s="76"/>
      <c r="AX371" s="77"/>
      <c r="AY371" s="76"/>
      <c r="AZ371" s="77"/>
      <c r="BA371" s="85"/>
      <c r="BB371" s="85"/>
      <c r="BC371" s="78"/>
      <c r="BD371" s="79"/>
      <c r="BE371" s="79"/>
      <c r="BF371" s="79"/>
      <c r="BG371" s="135"/>
      <c r="BH371" s="135"/>
      <c r="BI371" s="135"/>
      <c r="BJ371" s="135"/>
      <c r="BK371" s="136"/>
      <c r="BL371" s="133"/>
      <c r="BM371" s="133"/>
      <c r="BN371" s="133"/>
    </row>
    <row r="372" spans="1:66" s="80" customFormat="1" ht="15.5" x14ac:dyDescent="0.35">
      <c r="A372" s="138"/>
      <c r="B372" s="139"/>
      <c r="C372" s="136"/>
      <c r="D372" s="140"/>
      <c r="E372" s="136"/>
      <c r="F372" s="136"/>
      <c r="G372" s="72"/>
      <c r="H372" s="73"/>
      <c r="I372" s="136"/>
      <c r="J372" s="141"/>
      <c r="K372" s="134"/>
      <c r="L372" s="134"/>
      <c r="M372" s="134"/>
      <c r="N372" s="134"/>
      <c r="O372" s="134"/>
      <c r="P372" s="134"/>
      <c r="Q372" s="134"/>
      <c r="R372" s="134"/>
      <c r="S372" s="134"/>
      <c r="T372" s="134"/>
      <c r="U372" s="134"/>
      <c r="V372" s="134"/>
      <c r="W372" s="134"/>
      <c r="X372" s="134"/>
      <c r="Y372" s="134"/>
      <c r="Z372" s="134"/>
      <c r="AA372" s="134"/>
      <c r="AB372" s="134"/>
      <c r="AC372" s="134"/>
      <c r="AD372" s="132"/>
      <c r="AE372" s="137"/>
      <c r="AF372" s="132"/>
      <c r="AG372" s="132"/>
      <c r="AH372" s="132"/>
      <c r="AI372" s="133"/>
      <c r="AJ372" s="74"/>
      <c r="AK372" s="75"/>
      <c r="AL372" s="76"/>
      <c r="AM372" s="76"/>
      <c r="AN372" s="77"/>
      <c r="AO372" s="76"/>
      <c r="AP372" s="77"/>
      <c r="AQ372" s="76"/>
      <c r="AR372" s="77"/>
      <c r="AS372" s="76"/>
      <c r="AT372" s="77"/>
      <c r="AU372" s="76"/>
      <c r="AV372" s="77"/>
      <c r="AW372" s="76"/>
      <c r="AX372" s="77"/>
      <c r="AY372" s="76"/>
      <c r="AZ372" s="77"/>
      <c r="BA372" s="85"/>
      <c r="BB372" s="85"/>
      <c r="BC372" s="78"/>
      <c r="BD372" s="79"/>
      <c r="BE372" s="79"/>
      <c r="BF372" s="79"/>
      <c r="BG372" s="135"/>
      <c r="BH372" s="135"/>
      <c r="BI372" s="135"/>
      <c r="BJ372" s="135"/>
      <c r="BK372" s="136"/>
      <c r="BL372" s="133"/>
      <c r="BM372" s="133"/>
      <c r="BN372" s="133"/>
    </row>
    <row r="373" spans="1:66" s="80" customFormat="1" ht="15.5" x14ac:dyDescent="0.35">
      <c r="A373" s="138"/>
      <c r="B373" s="139"/>
      <c r="C373" s="136"/>
      <c r="D373" s="140"/>
      <c r="E373" s="136"/>
      <c r="F373" s="136"/>
      <c r="G373" s="72"/>
      <c r="H373" s="73"/>
      <c r="I373" s="136"/>
      <c r="J373" s="141"/>
      <c r="K373" s="134"/>
      <c r="L373" s="134"/>
      <c r="M373" s="134"/>
      <c r="N373" s="134"/>
      <c r="O373" s="134"/>
      <c r="P373" s="134"/>
      <c r="Q373" s="134"/>
      <c r="R373" s="134"/>
      <c r="S373" s="134"/>
      <c r="T373" s="134"/>
      <c r="U373" s="134"/>
      <c r="V373" s="134"/>
      <c r="W373" s="134"/>
      <c r="X373" s="134"/>
      <c r="Y373" s="134"/>
      <c r="Z373" s="134"/>
      <c r="AA373" s="134"/>
      <c r="AB373" s="134"/>
      <c r="AC373" s="134"/>
      <c r="AD373" s="132"/>
      <c r="AE373" s="137"/>
      <c r="AF373" s="132"/>
      <c r="AG373" s="132"/>
      <c r="AH373" s="132"/>
      <c r="AI373" s="133"/>
      <c r="AJ373" s="74"/>
      <c r="AK373" s="75"/>
      <c r="AL373" s="76"/>
      <c r="AM373" s="76"/>
      <c r="AN373" s="77"/>
      <c r="AO373" s="76"/>
      <c r="AP373" s="77"/>
      <c r="AQ373" s="76"/>
      <c r="AR373" s="77"/>
      <c r="AS373" s="76"/>
      <c r="AT373" s="77"/>
      <c r="AU373" s="76"/>
      <c r="AV373" s="77"/>
      <c r="AW373" s="76"/>
      <c r="AX373" s="77"/>
      <c r="AY373" s="76"/>
      <c r="AZ373" s="77"/>
      <c r="BA373" s="85"/>
      <c r="BB373" s="85"/>
      <c r="BC373" s="78"/>
      <c r="BD373" s="79"/>
      <c r="BE373" s="79"/>
      <c r="BF373" s="79"/>
      <c r="BG373" s="135"/>
      <c r="BH373" s="135"/>
      <c r="BI373" s="135"/>
      <c r="BJ373" s="135"/>
      <c r="BK373" s="136"/>
      <c r="BL373" s="133"/>
      <c r="BM373" s="133"/>
      <c r="BN373" s="133"/>
    </row>
    <row r="374" spans="1:66" s="80" customFormat="1" ht="15.5" x14ac:dyDescent="0.35">
      <c r="A374" s="138"/>
      <c r="B374" s="139"/>
      <c r="C374" s="136"/>
      <c r="D374" s="140"/>
      <c r="E374" s="136"/>
      <c r="F374" s="136"/>
      <c r="G374" s="72"/>
      <c r="H374" s="73"/>
      <c r="I374" s="136"/>
      <c r="J374" s="141"/>
      <c r="K374" s="134"/>
      <c r="L374" s="134"/>
      <c r="M374" s="134"/>
      <c r="N374" s="134"/>
      <c r="O374" s="134"/>
      <c r="P374" s="134"/>
      <c r="Q374" s="134"/>
      <c r="R374" s="134"/>
      <c r="S374" s="134"/>
      <c r="T374" s="134"/>
      <c r="U374" s="134"/>
      <c r="V374" s="134"/>
      <c r="W374" s="134"/>
      <c r="X374" s="134"/>
      <c r="Y374" s="134"/>
      <c r="Z374" s="134"/>
      <c r="AA374" s="134"/>
      <c r="AB374" s="134"/>
      <c r="AC374" s="134"/>
      <c r="AD374" s="132"/>
      <c r="AE374" s="137"/>
      <c r="AF374" s="132"/>
      <c r="AG374" s="132"/>
      <c r="AH374" s="132"/>
      <c r="AI374" s="133"/>
      <c r="AJ374" s="74"/>
      <c r="AK374" s="75"/>
      <c r="AL374" s="76"/>
      <c r="AM374" s="76"/>
      <c r="AN374" s="77"/>
      <c r="AO374" s="76"/>
      <c r="AP374" s="77"/>
      <c r="AQ374" s="76"/>
      <c r="AR374" s="77"/>
      <c r="AS374" s="76"/>
      <c r="AT374" s="77"/>
      <c r="AU374" s="76"/>
      <c r="AV374" s="77"/>
      <c r="AW374" s="76"/>
      <c r="AX374" s="77"/>
      <c r="AY374" s="76"/>
      <c r="AZ374" s="77"/>
      <c r="BA374" s="85"/>
      <c r="BB374" s="85"/>
      <c r="BC374" s="78"/>
      <c r="BD374" s="79"/>
      <c r="BE374" s="79"/>
      <c r="BF374" s="79"/>
      <c r="BG374" s="135"/>
      <c r="BH374" s="135"/>
      <c r="BI374" s="135"/>
      <c r="BJ374" s="135"/>
      <c r="BK374" s="136"/>
      <c r="BL374" s="133"/>
      <c r="BM374" s="133"/>
      <c r="BN374" s="133"/>
    </row>
    <row r="375" spans="1:66" s="80" customFormat="1" ht="15.5" x14ac:dyDescent="0.35">
      <c r="A375" s="138"/>
      <c r="B375" s="139"/>
      <c r="C375" s="136"/>
      <c r="D375" s="140"/>
      <c r="E375" s="136"/>
      <c r="F375" s="136"/>
      <c r="G375" s="72"/>
      <c r="H375" s="73"/>
      <c r="I375" s="136"/>
      <c r="J375" s="141"/>
      <c r="K375" s="134"/>
      <c r="L375" s="134"/>
      <c r="M375" s="134"/>
      <c r="N375" s="134"/>
      <c r="O375" s="134"/>
      <c r="P375" s="134"/>
      <c r="Q375" s="134"/>
      <c r="R375" s="134"/>
      <c r="S375" s="134"/>
      <c r="T375" s="134"/>
      <c r="U375" s="134"/>
      <c r="V375" s="134"/>
      <c r="W375" s="134"/>
      <c r="X375" s="134"/>
      <c r="Y375" s="134"/>
      <c r="Z375" s="134"/>
      <c r="AA375" s="134"/>
      <c r="AB375" s="134"/>
      <c r="AC375" s="134"/>
      <c r="AD375" s="132"/>
      <c r="AE375" s="137"/>
      <c r="AF375" s="132"/>
      <c r="AG375" s="132"/>
      <c r="AH375" s="132"/>
      <c r="AI375" s="133"/>
      <c r="AJ375" s="74"/>
      <c r="AK375" s="75"/>
      <c r="AL375" s="76"/>
      <c r="AM375" s="76"/>
      <c r="AN375" s="77"/>
      <c r="AO375" s="76"/>
      <c r="AP375" s="77"/>
      <c r="AQ375" s="76"/>
      <c r="AR375" s="77"/>
      <c r="AS375" s="76"/>
      <c r="AT375" s="77"/>
      <c r="AU375" s="76"/>
      <c r="AV375" s="77"/>
      <c r="AW375" s="76"/>
      <c r="AX375" s="77"/>
      <c r="AY375" s="76"/>
      <c r="AZ375" s="77"/>
      <c r="BA375" s="85"/>
      <c r="BB375" s="85"/>
      <c r="BC375" s="78"/>
      <c r="BD375" s="79"/>
      <c r="BE375" s="79"/>
      <c r="BF375" s="79"/>
      <c r="BG375" s="135"/>
      <c r="BH375" s="135"/>
      <c r="BI375" s="135"/>
      <c r="BJ375" s="135"/>
      <c r="BK375" s="136"/>
      <c r="BL375" s="133"/>
      <c r="BM375" s="133"/>
      <c r="BN375" s="133"/>
    </row>
    <row r="376" spans="1:66" s="80" customFormat="1" ht="15.5" x14ac:dyDescent="0.35">
      <c r="A376" s="138"/>
      <c r="B376" s="139"/>
      <c r="C376" s="136"/>
      <c r="D376" s="140"/>
      <c r="E376" s="136"/>
      <c r="F376" s="136"/>
      <c r="G376" s="72"/>
      <c r="H376" s="73"/>
      <c r="I376" s="136"/>
      <c r="J376" s="141"/>
      <c r="K376" s="134"/>
      <c r="L376" s="134"/>
      <c r="M376" s="134"/>
      <c r="N376" s="134"/>
      <c r="O376" s="134"/>
      <c r="P376" s="134"/>
      <c r="Q376" s="134"/>
      <c r="R376" s="134"/>
      <c r="S376" s="134"/>
      <c r="T376" s="134"/>
      <c r="U376" s="134"/>
      <c r="V376" s="134"/>
      <c r="W376" s="134"/>
      <c r="X376" s="134"/>
      <c r="Y376" s="134"/>
      <c r="Z376" s="134"/>
      <c r="AA376" s="134"/>
      <c r="AB376" s="134"/>
      <c r="AC376" s="134"/>
      <c r="AD376" s="132"/>
      <c r="AE376" s="137"/>
      <c r="AF376" s="132"/>
      <c r="AG376" s="132"/>
      <c r="AH376" s="132"/>
      <c r="AI376" s="133"/>
      <c r="AJ376" s="74"/>
      <c r="AK376" s="75"/>
      <c r="AL376" s="76"/>
      <c r="AM376" s="76"/>
      <c r="AN376" s="77"/>
      <c r="AO376" s="76"/>
      <c r="AP376" s="77"/>
      <c r="AQ376" s="76"/>
      <c r="AR376" s="77"/>
      <c r="AS376" s="76"/>
      <c r="AT376" s="77"/>
      <c r="AU376" s="76"/>
      <c r="AV376" s="77"/>
      <c r="AW376" s="76"/>
      <c r="AX376" s="77"/>
      <c r="AY376" s="76"/>
      <c r="AZ376" s="77"/>
      <c r="BA376" s="85"/>
      <c r="BB376" s="85"/>
      <c r="BC376" s="78"/>
      <c r="BD376" s="79"/>
      <c r="BE376" s="79"/>
      <c r="BF376" s="79"/>
      <c r="BG376" s="135"/>
      <c r="BH376" s="135"/>
      <c r="BI376" s="135"/>
      <c r="BJ376" s="135"/>
      <c r="BK376" s="136"/>
      <c r="BL376" s="133"/>
      <c r="BM376" s="133"/>
      <c r="BN376" s="133"/>
    </row>
    <row r="377" spans="1:66" s="80" customFormat="1" ht="15.5" x14ac:dyDescent="0.35">
      <c r="A377" s="138"/>
      <c r="B377" s="139"/>
      <c r="C377" s="136"/>
      <c r="D377" s="140"/>
      <c r="E377" s="136"/>
      <c r="F377" s="136"/>
      <c r="G377" s="72"/>
      <c r="H377" s="73"/>
      <c r="I377" s="136"/>
      <c r="J377" s="141"/>
      <c r="K377" s="134"/>
      <c r="L377" s="134"/>
      <c r="M377" s="134"/>
      <c r="N377" s="134"/>
      <c r="O377" s="134"/>
      <c r="P377" s="134"/>
      <c r="Q377" s="134"/>
      <c r="R377" s="134"/>
      <c r="S377" s="134"/>
      <c r="T377" s="134"/>
      <c r="U377" s="134"/>
      <c r="V377" s="134"/>
      <c r="W377" s="134"/>
      <c r="X377" s="134"/>
      <c r="Y377" s="134"/>
      <c r="Z377" s="134"/>
      <c r="AA377" s="134"/>
      <c r="AB377" s="134"/>
      <c r="AC377" s="134"/>
      <c r="AD377" s="132"/>
      <c r="AE377" s="137"/>
      <c r="AF377" s="132"/>
      <c r="AG377" s="132"/>
      <c r="AH377" s="132"/>
      <c r="AI377" s="133"/>
      <c r="AJ377" s="74"/>
      <c r="AK377" s="75"/>
      <c r="AL377" s="76"/>
      <c r="AM377" s="76"/>
      <c r="AN377" s="77"/>
      <c r="AO377" s="76"/>
      <c r="AP377" s="77"/>
      <c r="AQ377" s="76"/>
      <c r="AR377" s="77"/>
      <c r="AS377" s="76"/>
      <c r="AT377" s="77"/>
      <c r="AU377" s="76"/>
      <c r="AV377" s="77"/>
      <c r="AW377" s="76"/>
      <c r="AX377" s="77"/>
      <c r="AY377" s="76"/>
      <c r="AZ377" s="77"/>
      <c r="BA377" s="85"/>
      <c r="BB377" s="85"/>
      <c r="BC377" s="78"/>
      <c r="BD377" s="79"/>
      <c r="BE377" s="79"/>
      <c r="BF377" s="79"/>
      <c r="BG377" s="135"/>
      <c r="BH377" s="135"/>
      <c r="BI377" s="135"/>
      <c r="BJ377" s="135"/>
      <c r="BK377" s="136"/>
      <c r="BL377" s="133"/>
      <c r="BM377" s="133"/>
      <c r="BN377" s="133"/>
    </row>
    <row r="378" spans="1:66" s="80" customFormat="1" ht="15.5" x14ac:dyDescent="0.35">
      <c r="A378" s="138"/>
      <c r="B378" s="139"/>
      <c r="C378" s="136"/>
      <c r="D378" s="140"/>
      <c r="E378" s="136"/>
      <c r="F378" s="136"/>
      <c r="G378" s="72"/>
      <c r="H378" s="73"/>
      <c r="I378" s="136"/>
      <c r="J378" s="141"/>
      <c r="K378" s="134"/>
      <c r="L378" s="134"/>
      <c r="M378" s="134"/>
      <c r="N378" s="134"/>
      <c r="O378" s="134"/>
      <c r="P378" s="134"/>
      <c r="Q378" s="134"/>
      <c r="R378" s="134"/>
      <c r="S378" s="134"/>
      <c r="T378" s="134"/>
      <c r="U378" s="134"/>
      <c r="V378" s="134"/>
      <c r="W378" s="134"/>
      <c r="X378" s="134"/>
      <c r="Y378" s="134"/>
      <c r="Z378" s="134"/>
      <c r="AA378" s="134"/>
      <c r="AB378" s="134"/>
      <c r="AC378" s="134"/>
      <c r="AD378" s="132"/>
      <c r="AE378" s="137"/>
      <c r="AF378" s="132"/>
      <c r="AG378" s="132"/>
      <c r="AH378" s="132"/>
      <c r="AI378" s="133"/>
      <c r="AJ378" s="74"/>
      <c r="AK378" s="75"/>
      <c r="AL378" s="76"/>
      <c r="AM378" s="76"/>
      <c r="AN378" s="77"/>
      <c r="AO378" s="76"/>
      <c r="AP378" s="77"/>
      <c r="AQ378" s="76"/>
      <c r="AR378" s="77"/>
      <c r="AS378" s="76"/>
      <c r="AT378" s="77"/>
      <c r="AU378" s="76"/>
      <c r="AV378" s="77"/>
      <c r="AW378" s="76"/>
      <c r="AX378" s="77"/>
      <c r="AY378" s="76"/>
      <c r="AZ378" s="77"/>
      <c r="BA378" s="85"/>
      <c r="BB378" s="85"/>
      <c r="BC378" s="78"/>
      <c r="BD378" s="79"/>
      <c r="BE378" s="79"/>
      <c r="BF378" s="79"/>
      <c r="BG378" s="135"/>
      <c r="BH378" s="135"/>
      <c r="BI378" s="135"/>
      <c r="BJ378" s="135"/>
      <c r="BK378" s="136"/>
      <c r="BL378" s="133"/>
      <c r="BM378" s="133"/>
      <c r="BN378" s="133"/>
    </row>
    <row r="379" spans="1:66" s="80" customFormat="1" ht="15.5" x14ac:dyDescent="0.35">
      <c r="A379" s="138"/>
      <c r="B379" s="139"/>
      <c r="C379" s="136"/>
      <c r="D379" s="140"/>
      <c r="E379" s="136"/>
      <c r="F379" s="136"/>
      <c r="G379" s="72"/>
      <c r="H379" s="73"/>
      <c r="I379" s="136"/>
      <c r="J379" s="141"/>
      <c r="K379" s="134"/>
      <c r="L379" s="134"/>
      <c r="M379" s="134"/>
      <c r="N379" s="134"/>
      <c r="O379" s="134"/>
      <c r="P379" s="134"/>
      <c r="Q379" s="134"/>
      <c r="R379" s="134"/>
      <c r="S379" s="134"/>
      <c r="T379" s="134"/>
      <c r="U379" s="134"/>
      <c r="V379" s="134"/>
      <c r="W379" s="134"/>
      <c r="X379" s="134"/>
      <c r="Y379" s="134"/>
      <c r="Z379" s="134"/>
      <c r="AA379" s="134"/>
      <c r="AB379" s="134"/>
      <c r="AC379" s="134"/>
      <c r="AD379" s="132"/>
      <c r="AE379" s="137"/>
      <c r="AF379" s="132"/>
      <c r="AG379" s="132"/>
      <c r="AH379" s="132"/>
      <c r="AI379" s="133"/>
      <c r="AJ379" s="74"/>
      <c r="AK379" s="75"/>
      <c r="AL379" s="76"/>
      <c r="AM379" s="76"/>
      <c r="AN379" s="77"/>
      <c r="AO379" s="76"/>
      <c r="AP379" s="77"/>
      <c r="AQ379" s="76"/>
      <c r="AR379" s="77"/>
      <c r="AS379" s="76"/>
      <c r="AT379" s="77"/>
      <c r="AU379" s="76"/>
      <c r="AV379" s="77"/>
      <c r="AW379" s="76"/>
      <c r="AX379" s="77"/>
      <c r="AY379" s="76"/>
      <c r="AZ379" s="77"/>
      <c r="BA379" s="85"/>
      <c r="BB379" s="85"/>
      <c r="BC379" s="78"/>
      <c r="BD379" s="79"/>
      <c r="BE379" s="79"/>
      <c r="BF379" s="79"/>
      <c r="BG379" s="135"/>
      <c r="BH379" s="135"/>
      <c r="BI379" s="135"/>
      <c r="BJ379" s="135"/>
      <c r="BK379" s="136"/>
      <c r="BL379" s="133"/>
      <c r="BM379" s="133"/>
      <c r="BN379" s="133"/>
    </row>
    <row r="380" spans="1:66" s="80" customFormat="1" ht="15.5" x14ac:dyDescent="0.35">
      <c r="A380" s="138"/>
      <c r="B380" s="139"/>
      <c r="C380" s="136"/>
      <c r="D380" s="140"/>
      <c r="E380" s="136"/>
      <c r="F380" s="136"/>
      <c r="G380" s="72"/>
      <c r="H380" s="73"/>
      <c r="I380" s="136"/>
      <c r="J380" s="141"/>
      <c r="K380" s="134"/>
      <c r="L380" s="134"/>
      <c r="M380" s="134"/>
      <c r="N380" s="134"/>
      <c r="O380" s="134"/>
      <c r="P380" s="134"/>
      <c r="Q380" s="134"/>
      <c r="R380" s="134"/>
      <c r="S380" s="134"/>
      <c r="T380" s="134"/>
      <c r="U380" s="134"/>
      <c r="V380" s="134"/>
      <c r="W380" s="134"/>
      <c r="X380" s="134"/>
      <c r="Y380" s="134"/>
      <c r="Z380" s="134"/>
      <c r="AA380" s="134"/>
      <c r="AB380" s="134"/>
      <c r="AC380" s="134"/>
      <c r="AD380" s="132"/>
      <c r="AE380" s="137"/>
      <c r="AF380" s="132"/>
      <c r="AG380" s="132"/>
      <c r="AH380" s="132"/>
      <c r="AI380" s="133"/>
      <c r="AJ380" s="74"/>
      <c r="AK380" s="75"/>
      <c r="AL380" s="76"/>
      <c r="AM380" s="76"/>
      <c r="AN380" s="77"/>
      <c r="AO380" s="76"/>
      <c r="AP380" s="77"/>
      <c r="AQ380" s="76"/>
      <c r="AR380" s="77"/>
      <c r="AS380" s="76"/>
      <c r="AT380" s="77"/>
      <c r="AU380" s="76"/>
      <c r="AV380" s="77"/>
      <c r="AW380" s="76"/>
      <c r="AX380" s="77"/>
      <c r="AY380" s="76"/>
      <c r="AZ380" s="77"/>
      <c r="BA380" s="85"/>
      <c r="BB380" s="85"/>
      <c r="BC380" s="78"/>
      <c r="BD380" s="79"/>
      <c r="BE380" s="79"/>
      <c r="BF380" s="79"/>
      <c r="BG380" s="135"/>
      <c r="BH380" s="135"/>
      <c r="BI380" s="135"/>
      <c r="BJ380" s="135"/>
      <c r="BK380" s="136"/>
      <c r="BL380" s="133"/>
      <c r="BM380" s="133"/>
      <c r="BN380" s="133"/>
    </row>
    <row r="381" spans="1:66" s="80" customFormat="1" ht="15.5" x14ac:dyDescent="0.35">
      <c r="A381" s="138"/>
      <c r="B381" s="139"/>
      <c r="C381" s="136"/>
      <c r="D381" s="140"/>
      <c r="E381" s="136"/>
      <c r="F381" s="136"/>
      <c r="G381" s="72"/>
      <c r="H381" s="73"/>
      <c r="I381" s="136"/>
      <c r="J381" s="141"/>
      <c r="K381" s="134"/>
      <c r="L381" s="134"/>
      <c r="M381" s="134"/>
      <c r="N381" s="134"/>
      <c r="O381" s="134"/>
      <c r="P381" s="134"/>
      <c r="Q381" s="134"/>
      <c r="R381" s="134"/>
      <c r="S381" s="134"/>
      <c r="T381" s="134"/>
      <c r="U381" s="134"/>
      <c r="V381" s="134"/>
      <c r="W381" s="134"/>
      <c r="X381" s="134"/>
      <c r="Y381" s="134"/>
      <c r="Z381" s="134"/>
      <c r="AA381" s="134"/>
      <c r="AB381" s="134"/>
      <c r="AC381" s="134"/>
      <c r="AD381" s="132"/>
      <c r="AE381" s="137"/>
      <c r="AF381" s="132"/>
      <c r="AG381" s="132"/>
      <c r="AH381" s="132"/>
      <c r="AI381" s="133"/>
      <c r="AJ381" s="74"/>
      <c r="AK381" s="75"/>
      <c r="AL381" s="76"/>
      <c r="AM381" s="76"/>
      <c r="AN381" s="77"/>
      <c r="AO381" s="76"/>
      <c r="AP381" s="77"/>
      <c r="AQ381" s="76"/>
      <c r="AR381" s="77"/>
      <c r="AS381" s="76"/>
      <c r="AT381" s="77"/>
      <c r="AU381" s="76"/>
      <c r="AV381" s="77"/>
      <c r="AW381" s="76"/>
      <c r="AX381" s="77"/>
      <c r="AY381" s="76"/>
      <c r="AZ381" s="77"/>
      <c r="BA381" s="85"/>
      <c r="BB381" s="85"/>
      <c r="BC381" s="78"/>
      <c r="BD381" s="79"/>
      <c r="BE381" s="79"/>
      <c r="BF381" s="79"/>
      <c r="BG381" s="135"/>
      <c r="BH381" s="135"/>
      <c r="BI381" s="135"/>
      <c r="BJ381" s="135"/>
      <c r="BK381" s="136"/>
      <c r="BL381" s="133"/>
      <c r="BM381" s="133"/>
      <c r="BN381" s="133"/>
    </row>
    <row r="382" spans="1:66" s="80" customFormat="1" ht="15.5" x14ac:dyDescent="0.35">
      <c r="A382" s="138"/>
      <c r="B382" s="139"/>
      <c r="C382" s="136"/>
      <c r="D382" s="140"/>
      <c r="E382" s="136"/>
      <c r="F382" s="136"/>
      <c r="G382" s="72"/>
      <c r="H382" s="73"/>
      <c r="I382" s="136"/>
      <c r="J382" s="141"/>
      <c r="K382" s="134"/>
      <c r="L382" s="134"/>
      <c r="M382" s="134"/>
      <c r="N382" s="134"/>
      <c r="O382" s="134"/>
      <c r="P382" s="134"/>
      <c r="Q382" s="134"/>
      <c r="R382" s="134"/>
      <c r="S382" s="134"/>
      <c r="T382" s="134"/>
      <c r="U382" s="134"/>
      <c r="V382" s="134"/>
      <c r="W382" s="134"/>
      <c r="X382" s="134"/>
      <c r="Y382" s="134"/>
      <c r="Z382" s="134"/>
      <c r="AA382" s="134"/>
      <c r="AB382" s="134"/>
      <c r="AC382" s="134"/>
      <c r="AD382" s="132"/>
      <c r="AE382" s="137"/>
      <c r="AF382" s="132"/>
      <c r="AG382" s="132"/>
      <c r="AH382" s="132"/>
      <c r="AI382" s="133"/>
      <c r="AJ382" s="74"/>
      <c r="AK382" s="75"/>
      <c r="AL382" s="76"/>
      <c r="AM382" s="76"/>
      <c r="AN382" s="77"/>
      <c r="AO382" s="76"/>
      <c r="AP382" s="77"/>
      <c r="AQ382" s="76"/>
      <c r="AR382" s="77"/>
      <c r="AS382" s="76"/>
      <c r="AT382" s="77"/>
      <c r="AU382" s="76"/>
      <c r="AV382" s="77"/>
      <c r="AW382" s="76"/>
      <c r="AX382" s="77"/>
      <c r="AY382" s="76"/>
      <c r="AZ382" s="77"/>
      <c r="BA382" s="85"/>
      <c r="BB382" s="85"/>
      <c r="BC382" s="78"/>
      <c r="BD382" s="79"/>
      <c r="BE382" s="79"/>
      <c r="BF382" s="79"/>
      <c r="BG382" s="135"/>
      <c r="BH382" s="135"/>
      <c r="BI382" s="135"/>
      <c r="BJ382" s="135"/>
      <c r="BK382" s="136"/>
      <c r="BL382" s="133"/>
      <c r="BM382" s="133"/>
      <c r="BN382" s="133"/>
    </row>
    <row r="383" spans="1:66" s="80" customFormat="1" ht="15.5" x14ac:dyDescent="0.35">
      <c r="A383" s="138"/>
      <c r="B383" s="139"/>
      <c r="C383" s="136"/>
      <c r="D383" s="140"/>
      <c r="E383" s="136"/>
      <c r="F383" s="136"/>
      <c r="G383" s="72"/>
      <c r="H383" s="73"/>
      <c r="I383" s="136"/>
      <c r="J383" s="141"/>
      <c r="K383" s="134"/>
      <c r="L383" s="134"/>
      <c r="M383" s="134"/>
      <c r="N383" s="134"/>
      <c r="O383" s="134"/>
      <c r="P383" s="134"/>
      <c r="Q383" s="134"/>
      <c r="R383" s="134"/>
      <c r="S383" s="134"/>
      <c r="T383" s="134"/>
      <c r="U383" s="134"/>
      <c r="V383" s="134"/>
      <c r="W383" s="134"/>
      <c r="X383" s="134"/>
      <c r="Y383" s="134"/>
      <c r="Z383" s="134"/>
      <c r="AA383" s="134"/>
      <c r="AB383" s="134"/>
      <c r="AC383" s="134"/>
      <c r="AD383" s="132"/>
      <c r="AE383" s="137"/>
      <c r="AF383" s="132"/>
      <c r="AG383" s="132"/>
      <c r="AH383" s="132"/>
      <c r="AI383" s="133"/>
      <c r="AJ383" s="74"/>
      <c r="AK383" s="75"/>
      <c r="AL383" s="76"/>
      <c r="AM383" s="76"/>
      <c r="AN383" s="77"/>
      <c r="AO383" s="76"/>
      <c r="AP383" s="77"/>
      <c r="AQ383" s="76"/>
      <c r="AR383" s="77"/>
      <c r="AS383" s="76"/>
      <c r="AT383" s="77"/>
      <c r="AU383" s="76"/>
      <c r="AV383" s="77"/>
      <c r="AW383" s="76"/>
      <c r="AX383" s="77"/>
      <c r="AY383" s="76"/>
      <c r="AZ383" s="77"/>
      <c r="BA383" s="85"/>
      <c r="BB383" s="85"/>
      <c r="BC383" s="78"/>
      <c r="BD383" s="79"/>
      <c r="BE383" s="79"/>
      <c r="BF383" s="79"/>
      <c r="BG383" s="135"/>
      <c r="BH383" s="135"/>
      <c r="BI383" s="135"/>
      <c r="BJ383" s="135"/>
      <c r="BK383" s="136"/>
      <c r="BL383" s="133"/>
      <c r="BM383" s="133"/>
      <c r="BN383" s="133"/>
    </row>
    <row r="384" spans="1:66" s="80" customFormat="1" ht="12.75" customHeight="1" x14ac:dyDescent="0.35">
      <c r="A384" s="138"/>
      <c r="B384" s="139"/>
      <c r="C384" s="136"/>
      <c r="D384" s="140"/>
      <c r="E384" s="136"/>
      <c r="F384" s="136"/>
      <c r="G384" s="72"/>
      <c r="H384" s="73"/>
      <c r="I384" s="136"/>
      <c r="J384" s="141"/>
      <c r="K384" s="134"/>
      <c r="L384" s="134"/>
      <c r="M384" s="134"/>
      <c r="N384" s="134"/>
      <c r="O384" s="134"/>
      <c r="P384" s="134"/>
      <c r="Q384" s="134"/>
      <c r="R384" s="134"/>
      <c r="S384" s="134"/>
      <c r="T384" s="134"/>
      <c r="U384" s="134"/>
      <c r="V384" s="134"/>
      <c r="W384" s="134"/>
      <c r="X384" s="134"/>
      <c r="Y384" s="134"/>
      <c r="Z384" s="134"/>
      <c r="AA384" s="134"/>
      <c r="AB384" s="134"/>
      <c r="AC384" s="134"/>
      <c r="AD384" s="132"/>
      <c r="AE384" s="137"/>
      <c r="AF384" s="132"/>
      <c r="AG384" s="132"/>
      <c r="AH384" s="132"/>
      <c r="AI384" s="133"/>
      <c r="AJ384" s="74"/>
      <c r="AK384" s="75"/>
      <c r="AL384" s="76"/>
      <c r="AM384" s="76"/>
      <c r="AN384" s="77"/>
      <c r="AO384" s="76"/>
      <c r="AP384" s="77"/>
      <c r="AQ384" s="76"/>
      <c r="AR384" s="77"/>
      <c r="AS384" s="76"/>
      <c r="AT384" s="77"/>
      <c r="AU384" s="76"/>
      <c r="AV384" s="77"/>
      <c r="AW384" s="76"/>
      <c r="AX384" s="77"/>
      <c r="AY384" s="76"/>
      <c r="AZ384" s="77"/>
      <c r="BA384" s="85"/>
      <c r="BB384" s="85"/>
      <c r="BC384" s="78"/>
      <c r="BD384" s="79"/>
      <c r="BE384" s="79"/>
      <c r="BF384" s="79"/>
      <c r="BG384" s="135"/>
      <c r="BH384" s="135"/>
      <c r="BI384" s="135"/>
      <c r="BJ384" s="135"/>
      <c r="BK384" s="136"/>
      <c r="BL384" s="133"/>
      <c r="BM384" s="133"/>
      <c r="BN384" s="133"/>
    </row>
    <row r="385" spans="1:63" hidden="1" x14ac:dyDescent="0.35">
      <c r="A385" s="81"/>
      <c r="E385" s="136"/>
      <c r="F385" s="136"/>
      <c r="I385" s="136"/>
      <c r="BA385" s="86"/>
      <c r="BB385" s="86"/>
      <c r="BF385" s="86"/>
      <c r="BG385" s="86"/>
      <c r="BH385" s="86"/>
      <c r="BI385" s="86"/>
      <c r="BJ385" s="86"/>
      <c r="BK385" s="87"/>
    </row>
    <row r="386" spans="1:63" hidden="1" x14ac:dyDescent="0.35">
      <c r="A386" s="81"/>
      <c r="E386" s="136"/>
      <c r="F386" s="136"/>
      <c r="I386" s="136"/>
      <c r="BA386" s="86"/>
      <c r="BB386" s="86"/>
      <c r="BF386" s="86"/>
      <c r="BG386" s="86"/>
      <c r="BH386" s="86"/>
      <c r="BI386" s="86"/>
      <c r="BJ386" s="86"/>
      <c r="BK386" s="87"/>
    </row>
    <row r="387" spans="1:63" hidden="1" x14ac:dyDescent="0.35">
      <c r="A387" s="81"/>
      <c r="E387" s="136"/>
      <c r="F387" s="136"/>
      <c r="I387" s="136"/>
      <c r="BA387" s="86"/>
      <c r="BB387" s="86"/>
      <c r="BF387" s="86"/>
      <c r="BG387" s="86"/>
      <c r="BH387" s="86"/>
      <c r="BI387" s="86"/>
      <c r="BJ387" s="86"/>
      <c r="BK387" s="87"/>
    </row>
    <row r="388" spans="1:63" hidden="1" x14ac:dyDescent="0.35">
      <c r="A388" s="81"/>
      <c r="E388" s="136"/>
      <c r="F388" s="136"/>
      <c r="I388" s="136"/>
      <c r="BA388" s="86"/>
      <c r="BB388" s="86"/>
      <c r="BF388" s="86"/>
      <c r="BG388" s="86"/>
      <c r="BH388" s="86"/>
      <c r="BI388" s="86"/>
      <c r="BJ388" s="86"/>
      <c r="BK388" s="87"/>
    </row>
    <row r="389" spans="1:63" hidden="1" x14ac:dyDescent="0.35">
      <c r="A389" s="81"/>
      <c r="E389" s="136"/>
      <c r="F389" s="136"/>
      <c r="I389" s="136"/>
      <c r="BA389" s="86"/>
      <c r="BB389" s="86"/>
      <c r="BF389" s="86"/>
      <c r="BG389" s="86"/>
      <c r="BH389" s="86"/>
      <c r="BI389" s="86"/>
      <c r="BJ389" s="86"/>
      <c r="BK389" s="87"/>
    </row>
    <row r="390" spans="1:63" hidden="1" x14ac:dyDescent="0.35">
      <c r="A390" s="81"/>
      <c r="E390" s="136"/>
      <c r="F390" s="136"/>
      <c r="I390" s="136"/>
      <c r="BA390" s="86"/>
      <c r="BB390" s="86"/>
      <c r="BF390" s="86"/>
      <c r="BG390" s="86"/>
      <c r="BH390" s="86"/>
      <c r="BI390" s="86"/>
      <c r="BJ390" s="86"/>
      <c r="BK390" s="87"/>
    </row>
    <row r="391" spans="1:63" hidden="1" x14ac:dyDescent="0.35">
      <c r="A391" s="81"/>
      <c r="E391" s="136"/>
      <c r="F391" s="136"/>
      <c r="I391" s="136"/>
      <c r="BA391" s="86"/>
      <c r="BB391" s="86"/>
      <c r="BF391" s="86"/>
      <c r="BG391" s="86"/>
      <c r="BH391" s="86"/>
      <c r="BI391" s="86"/>
      <c r="BJ391" s="86"/>
      <c r="BK391" s="87"/>
    </row>
    <row r="392" spans="1:63" hidden="1" x14ac:dyDescent="0.35">
      <c r="A392" s="81"/>
      <c r="E392" s="136"/>
      <c r="F392" s="136"/>
      <c r="I392" s="136"/>
      <c r="BA392" s="86"/>
      <c r="BB392" s="86"/>
      <c r="BF392" s="86"/>
      <c r="BG392" s="86"/>
      <c r="BH392" s="86"/>
      <c r="BI392" s="86"/>
      <c r="BJ392" s="86"/>
      <c r="BK392" s="87"/>
    </row>
    <row r="393" spans="1:63" hidden="1" x14ac:dyDescent="0.35">
      <c r="A393" s="81"/>
      <c r="E393" s="136"/>
      <c r="F393" s="136"/>
      <c r="I393" s="136"/>
      <c r="BA393" s="86"/>
      <c r="BB393" s="86"/>
      <c r="BF393" s="86"/>
      <c r="BG393" s="86"/>
      <c r="BH393" s="86"/>
      <c r="BI393" s="86"/>
      <c r="BJ393" s="86"/>
      <c r="BK393" s="87"/>
    </row>
    <row r="394" spans="1:63" hidden="1" x14ac:dyDescent="0.35">
      <c r="A394" s="81"/>
      <c r="E394" s="136"/>
      <c r="F394" s="136"/>
      <c r="I394" s="136"/>
      <c r="BA394" s="86"/>
      <c r="BB394" s="86"/>
      <c r="BF394" s="86"/>
      <c r="BG394" s="86"/>
      <c r="BH394" s="86"/>
      <c r="BI394" s="86"/>
      <c r="BJ394" s="86"/>
      <c r="BK394" s="87"/>
    </row>
    <row r="395" spans="1:63" hidden="1" x14ac:dyDescent="0.35">
      <c r="A395" s="81"/>
      <c r="E395" s="136"/>
      <c r="F395" s="136"/>
      <c r="I395" s="136"/>
      <c r="BA395" s="86"/>
      <c r="BB395" s="86"/>
      <c r="BF395" s="86"/>
      <c r="BG395" s="86"/>
      <c r="BH395" s="86"/>
      <c r="BI395" s="86"/>
      <c r="BJ395" s="86"/>
      <c r="BK395" s="87"/>
    </row>
    <row r="396" spans="1:63" hidden="1" x14ac:dyDescent="0.35">
      <c r="A396" s="81"/>
      <c r="E396" s="136"/>
      <c r="F396" s="136"/>
      <c r="I396" s="136"/>
      <c r="BA396" s="86"/>
      <c r="BB396" s="86"/>
      <c r="BF396" s="86"/>
      <c r="BG396" s="86"/>
      <c r="BH396" s="86"/>
      <c r="BI396" s="86"/>
      <c r="BJ396" s="86"/>
      <c r="BK396" s="87"/>
    </row>
    <row r="397" spans="1:63" hidden="1" x14ac:dyDescent="0.35">
      <c r="A397" s="81"/>
      <c r="F397" s="136"/>
      <c r="BA397" s="86"/>
      <c r="BB397" s="86"/>
      <c r="BF397" s="86"/>
      <c r="BG397" s="86"/>
      <c r="BH397" s="86"/>
      <c r="BI397" s="86"/>
      <c r="BJ397" s="86"/>
      <c r="BK397" s="87"/>
    </row>
    <row r="398" spans="1:63" hidden="1" x14ac:dyDescent="0.35">
      <c r="A398" s="81"/>
      <c r="F398" s="136"/>
      <c r="BA398" s="86"/>
      <c r="BB398" s="86"/>
      <c r="BF398" s="86"/>
      <c r="BG398" s="86"/>
      <c r="BH398" s="86"/>
      <c r="BI398" s="86"/>
      <c r="BJ398" s="86"/>
      <c r="BK398" s="87"/>
    </row>
    <row r="399" spans="1:63" hidden="1" x14ac:dyDescent="0.35">
      <c r="A399" s="81"/>
      <c r="F399" s="136"/>
      <c r="BA399" s="86"/>
      <c r="BB399" s="86"/>
      <c r="BF399" s="86"/>
      <c r="BG399" s="86"/>
      <c r="BH399" s="86"/>
      <c r="BI399" s="86"/>
      <c r="BJ399" s="86"/>
      <c r="BK399" s="87"/>
    </row>
    <row r="400" spans="1:63" hidden="1" x14ac:dyDescent="0.35">
      <c r="A400" s="81"/>
      <c r="F400" s="136"/>
      <c r="BA400" s="86"/>
      <c r="BB400" s="86"/>
      <c r="BF400" s="86"/>
      <c r="BG400" s="86"/>
      <c r="BH400" s="86"/>
      <c r="BI400" s="86"/>
      <c r="BJ400" s="86"/>
      <c r="BK400" s="87"/>
    </row>
    <row r="401" spans="1:63" hidden="1" x14ac:dyDescent="0.35">
      <c r="A401" s="81"/>
      <c r="F401" s="136"/>
      <c r="BA401" s="86"/>
      <c r="BB401" s="86"/>
      <c r="BF401" s="86"/>
      <c r="BG401" s="86"/>
      <c r="BH401" s="86"/>
      <c r="BI401" s="86"/>
      <c r="BJ401" s="86"/>
      <c r="BK401" s="87"/>
    </row>
    <row r="402" spans="1:63" hidden="1" x14ac:dyDescent="0.35">
      <c r="A402" s="81"/>
      <c r="F402" s="136"/>
      <c r="BA402" s="86"/>
      <c r="BB402" s="86"/>
      <c r="BF402" s="86"/>
      <c r="BG402" s="86"/>
      <c r="BH402" s="86"/>
      <c r="BI402" s="86"/>
      <c r="BJ402" s="86"/>
      <c r="BK402" s="87"/>
    </row>
    <row r="403" spans="1:63" hidden="1" x14ac:dyDescent="0.35">
      <c r="A403" s="81"/>
      <c r="F403" s="136"/>
      <c r="BA403" s="86"/>
      <c r="BB403" s="86"/>
      <c r="BF403" s="86"/>
      <c r="BG403" s="86"/>
      <c r="BH403" s="86"/>
      <c r="BI403" s="86"/>
      <c r="BJ403" s="86"/>
      <c r="BK403" s="87"/>
    </row>
    <row r="404" spans="1:63" hidden="1" x14ac:dyDescent="0.35">
      <c r="A404" s="81"/>
      <c r="F404" s="136"/>
      <c r="BA404" s="86"/>
      <c r="BB404" s="86"/>
      <c r="BF404" s="86"/>
      <c r="BG404" s="86"/>
      <c r="BH404" s="86"/>
      <c r="BI404" s="86"/>
      <c r="BJ404" s="86"/>
      <c r="BK404" s="87"/>
    </row>
    <row r="405" spans="1:63" hidden="1" x14ac:dyDescent="0.35">
      <c r="A405" s="81"/>
      <c r="F405" s="136"/>
      <c r="BA405" s="86"/>
      <c r="BB405" s="86"/>
      <c r="BF405" s="86"/>
      <c r="BG405" s="86"/>
      <c r="BH405" s="86"/>
      <c r="BI405" s="86"/>
      <c r="BJ405" s="86"/>
      <c r="BK405" s="87"/>
    </row>
    <row r="406" spans="1:63" hidden="1" x14ac:dyDescent="0.35">
      <c r="A406" s="81"/>
      <c r="F406" s="136"/>
      <c r="BA406" s="86"/>
      <c r="BB406" s="86"/>
      <c r="BF406" s="86"/>
      <c r="BG406" s="86"/>
      <c r="BH406" s="86"/>
      <c r="BI406" s="86"/>
      <c r="BJ406" s="86"/>
      <c r="BK406" s="87"/>
    </row>
    <row r="407" spans="1:63" hidden="1" x14ac:dyDescent="0.35">
      <c r="A407" s="81"/>
      <c r="F407" s="136"/>
      <c r="BA407" s="86"/>
      <c r="BB407" s="86"/>
      <c r="BF407" s="86"/>
      <c r="BG407" s="86"/>
      <c r="BH407" s="86"/>
      <c r="BI407" s="86"/>
      <c r="BJ407" s="86"/>
      <c r="BK407" s="87"/>
    </row>
    <row r="408" spans="1:63" hidden="1" x14ac:dyDescent="0.35">
      <c r="A408" s="81"/>
      <c r="F408" s="136"/>
      <c r="BA408" s="86"/>
      <c r="BB408" s="86"/>
      <c r="BF408" s="86"/>
      <c r="BG408" s="86"/>
      <c r="BH408" s="86"/>
      <c r="BI408" s="86"/>
      <c r="BJ408" s="86"/>
      <c r="BK408" s="87"/>
    </row>
    <row r="409" spans="1:63" hidden="1" x14ac:dyDescent="0.35">
      <c r="A409" s="81"/>
      <c r="F409" s="136"/>
      <c r="BA409" s="86"/>
      <c r="BB409" s="86"/>
      <c r="BF409" s="86"/>
      <c r="BG409" s="86"/>
      <c r="BH409" s="86"/>
      <c r="BI409" s="86"/>
      <c r="BJ409" s="86"/>
      <c r="BK409" s="87"/>
    </row>
    <row r="410" spans="1:63" hidden="1" x14ac:dyDescent="0.35">
      <c r="A410" s="81"/>
      <c r="F410" s="136"/>
      <c r="BA410" s="86"/>
      <c r="BB410" s="86"/>
      <c r="BF410" s="86"/>
      <c r="BG410" s="86"/>
      <c r="BH410" s="86"/>
      <c r="BI410" s="86"/>
      <c r="BJ410" s="86"/>
      <c r="BK410" s="87"/>
    </row>
    <row r="411" spans="1:63" hidden="1" x14ac:dyDescent="0.35">
      <c r="A411" s="81"/>
      <c r="F411" s="136"/>
      <c r="BA411" s="86"/>
      <c r="BB411" s="86"/>
      <c r="BF411" s="86"/>
      <c r="BG411" s="86"/>
      <c r="BH411" s="86"/>
      <c r="BI411" s="86"/>
      <c r="BJ411" s="86"/>
      <c r="BK411" s="87"/>
    </row>
    <row r="412" spans="1:63" hidden="1" x14ac:dyDescent="0.35">
      <c r="A412" s="81"/>
      <c r="F412" s="136"/>
      <c r="BA412" s="86"/>
      <c r="BB412" s="86"/>
      <c r="BF412" s="86"/>
      <c r="BG412" s="86"/>
      <c r="BH412" s="86"/>
      <c r="BI412" s="86"/>
      <c r="BJ412" s="86"/>
      <c r="BK412" s="87"/>
    </row>
    <row r="413" spans="1:63" hidden="1" x14ac:dyDescent="0.35">
      <c r="A413" s="81"/>
      <c r="F413" s="136"/>
      <c r="BA413" s="86"/>
      <c r="BB413" s="86"/>
      <c r="BF413" s="86"/>
      <c r="BG413" s="86"/>
      <c r="BH413" s="86"/>
      <c r="BI413" s="86"/>
      <c r="BJ413" s="86"/>
      <c r="BK413" s="87"/>
    </row>
    <row r="414" spans="1:63" hidden="1" x14ac:dyDescent="0.35">
      <c r="A414" s="81"/>
      <c r="F414" s="136"/>
      <c r="BA414" s="86"/>
      <c r="BB414" s="86"/>
      <c r="BF414" s="86"/>
      <c r="BG414" s="86"/>
      <c r="BH414" s="86"/>
      <c r="BI414" s="86"/>
      <c r="BJ414" s="86"/>
      <c r="BK414" s="87"/>
    </row>
    <row r="415" spans="1:63" hidden="1" x14ac:dyDescent="0.35">
      <c r="A415" s="81"/>
      <c r="F415" s="136"/>
      <c r="BA415" s="86"/>
      <c r="BB415" s="86"/>
      <c r="BF415" s="86"/>
      <c r="BG415" s="86"/>
      <c r="BH415" s="86"/>
      <c r="BI415" s="86"/>
      <c r="BJ415" s="86"/>
      <c r="BK415" s="87"/>
    </row>
    <row r="416" spans="1:63" hidden="1" x14ac:dyDescent="0.35">
      <c r="A416" s="81"/>
      <c r="F416" s="136"/>
      <c r="BA416" s="86"/>
      <c r="BB416" s="86"/>
      <c r="BF416" s="86"/>
      <c r="BG416" s="86"/>
      <c r="BH416" s="86"/>
      <c r="BI416" s="86"/>
      <c r="BJ416" s="86"/>
      <c r="BK416" s="87"/>
    </row>
    <row r="417" spans="1:63" hidden="1" x14ac:dyDescent="0.35">
      <c r="A417" s="81"/>
      <c r="F417" s="136"/>
      <c r="BA417" s="86"/>
      <c r="BB417" s="86"/>
      <c r="BF417" s="86"/>
      <c r="BG417" s="86"/>
      <c r="BH417" s="86"/>
      <c r="BI417" s="86"/>
      <c r="BJ417" s="86"/>
      <c r="BK417" s="87"/>
    </row>
    <row r="418" spans="1:63" hidden="1" x14ac:dyDescent="0.35">
      <c r="A418" s="81"/>
      <c r="F418" s="136"/>
      <c r="BA418" s="86"/>
      <c r="BB418" s="86"/>
      <c r="BF418" s="86"/>
      <c r="BG418" s="86"/>
      <c r="BH418" s="86"/>
      <c r="BI418" s="86"/>
      <c r="BJ418" s="86"/>
      <c r="BK418" s="87"/>
    </row>
    <row r="419" spans="1:63" hidden="1" x14ac:dyDescent="0.35">
      <c r="A419" s="81"/>
      <c r="F419" s="136"/>
      <c r="BA419" s="86"/>
      <c r="BB419" s="86"/>
      <c r="BF419" s="86"/>
      <c r="BG419" s="86"/>
      <c r="BH419" s="86"/>
      <c r="BI419" s="86"/>
      <c r="BJ419" s="86"/>
      <c r="BK419" s="87"/>
    </row>
    <row r="420" spans="1:63" hidden="1" x14ac:dyDescent="0.35">
      <c r="A420" s="81"/>
      <c r="F420" s="136"/>
      <c r="BA420" s="86"/>
      <c r="BB420" s="86"/>
      <c r="BF420" s="86"/>
      <c r="BG420" s="86"/>
      <c r="BH420" s="86"/>
      <c r="BI420" s="86"/>
      <c r="BJ420" s="86"/>
      <c r="BK420" s="87"/>
    </row>
    <row r="421" spans="1:63" hidden="1" x14ac:dyDescent="0.35">
      <c r="A421" s="81"/>
      <c r="F421" s="136"/>
      <c r="BA421" s="86"/>
      <c r="BB421" s="86"/>
      <c r="BF421" s="86"/>
      <c r="BG421" s="86"/>
      <c r="BH421" s="86"/>
      <c r="BI421" s="86"/>
      <c r="BJ421" s="86"/>
      <c r="BK421" s="87"/>
    </row>
    <row r="422" spans="1:63" hidden="1" x14ac:dyDescent="0.35">
      <c r="A422" s="81"/>
      <c r="F422" s="136"/>
      <c r="BA422" s="86"/>
      <c r="BB422" s="86"/>
      <c r="BF422" s="86"/>
      <c r="BG422" s="86"/>
      <c r="BH422" s="86"/>
      <c r="BI422" s="86"/>
      <c r="BJ422" s="86"/>
      <c r="BK422" s="87"/>
    </row>
    <row r="423" spans="1:63" hidden="1" x14ac:dyDescent="0.35">
      <c r="A423" s="81"/>
      <c r="F423" s="136"/>
      <c r="BA423" s="86"/>
      <c r="BB423" s="86"/>
      <c r="BF423" s="86"/>
      <c r="BG423" s="86"/>
      <c r="BH423" s="86"/>
      <c r="BI423" s="86"/>
      <c r="BJ423" s="86"/>
      <c r="BK423" s="87"/>
    </row>
    <row r="424" spans="1:63" hidden="1" x14ac:dyDescent="0.35">
      <c r="A424" s="81"/>
      <c r="F424" s="136"/>
      <c r="BA424" s="86"/>
      <c r="BB424" s="86"/>
      <c r="BF424" s="86"/>
      <c r="BG424" s="86"/>
      <c r="BH424" s="86"/>
      <c r="BI424" s="86"/>
      <c r="BJ424" s="86"/>
      <c r="BK424" s="87"/>
    </row>
    <row r="425" spans="1:63" hidden="1" x14ac:dyDescent="0.35">
      <c r="A425" s="81"/>
      <c r="F425" s="136"/>
      <c r="BA425" s="86"/>
      <c r="BB425" s="86"/>
      <c r="BF425" s="86"/>
      <c r="BG425" s="86"/>
      <c r="BH425" s="86"/>
      <c r="BI425" s="86"/>
      <c r="BJ425" s="86"/>
      <c r="BK425" s="87"/>
    </row>
    <row r="426" spans="1:63" hidden="1" x14ac:dyDescent="0.35">
      <c r="A426" s="81"/>
      <c r="F426" s="136"/>
      <c r="BA426" s="86"/>
      <c r="BB426" s="86"/>
      <c r="BF426" s="86"/>
      <c r="BG426" s="86"/>
      <c r="BH426" s="86"/>
      <c r="BI426" s="86"/>
      <c r="BJ426" s="86"/>
      <c r="BK426" s="87"/>
    </row>
    <row r="427" spans="1:63" hidden="1" x14ac:dyDescent="0.35">
      <c r="A427" s="81"/>
      <c r="F427" s="136"/>
      <c r="BA427" s="86"/>
      <c r="BB427" s="86"/>
      <c r="BF427" s="86"/>
      <c r="BG427" s="86"/>
      <c r="BH427" s="86"/>
      <c r="BI427" s="86"/>
      <c r="BJ427" s="86"/>
      <c r="BK427" s="87"/>
    </row>
    <row r="428" spans="1:63" hidden="1" x14ac:dyDescent="0.35">
      <c r="A428" s="81"/>
      <c r="F428" s="136"/>
      <c r="BA428" s="86"/>
      <c r="BB428" s="86"/>
      <c r="BF428" s="86"/>
      <c r="BG428" s="86"/>
      <c r="BH428" s="86"/>
      <c r="BI428" s="86"/>
      <c r="BJ428" s="86"/>
      <c r="BK428" s="87"/>
    </row>
    <row r="429" spans="1:63" hidden="1" x14ac:dyDescent="0.35">
      <c r="A429" s="81"/>
      <c r="F429" s="136"/>
      <c r="BA429" s="86"/>
      <c r="BB429" s="86"/>
      <c r="BF429" s="86"/>
      <c r="BG429" s="86"/>
      <c r="BH429" s="86"/>
      <c r="BI429" s="86"/>
      <c r="BJ429" s="86"/>
      <c r="BK429" s="87"/>
    </row>
    <row r="430" spans="1:63" hidden="1" x14ac:dyDescent="0.35">
      <c r="A430" s="81"/>
      <c r="F430" s="136"/>
      <c r="BA430" s="86"/>
      <c r="BB430" s="86"/>
      <c r="BF430" s="86"/>
      <c r="BG430" s="86"/>
      <c r="BH430" s="86"/>
      <c r="BI430" s="86"/>
      <c r="BJ430" s="86"/>
      <c r="BK430" s="87"/>
    </row>
    <row r="431" spans="1:63" hidden="1" x14ac:dyDescent="0.35">
      <c r="A431" s="81"/>
      <c r="F431" s="136"/>
      <c r="BA431" s="86"/>
      <c r="BB431" s="86"/>
      <c r="BF431" s="86"/>
      <c r="BG431" s="86"/>
      <c r="BH431" s="86"/>
      <c r="BI431" s="86"/>
      <c r="BJ431" s="86"/>
      <c r="BK431" s="87"/>
    </row>
    <row r="432" spans="1:63" hidden="1" x14ac:dyDescent="0.35">
      <c r="A432" s="81"/>
      <c r="F432" s="136"/>
      <c r="BA432" s="86"/>
      <c r="BB432" s="86"/>
      <c r="BF432" s="86"/>
      <c r="BG432" s="86"/>
      <c r="BH432" s="86"/>
      <c r="BI432" s="86"/>
      <c r="BJ432" s="86"/>
      <c r="BK432" s="87"/>
    </row>
    <row r="433" spans="1:63" hidden="1" x14ac:dyDescent="0.35">
      <c r="A433" s="81"/>
      <c r="F433" s="136"/>
      <c r="BA433" s="86"/>
      <c r="BB433" s="86"/>
      <c r="BF433" s="86"/>
      <c r="BG433" s="86"/>
      <c r="BH433" s="86"/>
      <c r="BI433" s="86"/>
      <c r="BJ433" s="86"/>
      <c r="BK433" s="87"/>
    </row>
    <row r="434" spans="1:63" hidden="1" x14ac:dyDescent="0.35">
      <c r="A434" s="81"/>
      <c r="F434" s="136"/>
      <c r="BA434" s="86"/>
      <c r="BB434" s="86"/>
      <c r="BF434" s="86"/>
      <c r="BG434" s="86"/>
      <c r="BH434" s="86"/>
      <c r="BI434" s="86"/>
      <c r="BJ434" s="86"/>
      <c r="BK434" s="87"/>
    </row>
    <row r="435" spans="1:63" hidden="1" x14ac:dyDescent="0.35">
      <c r="A435" s="81"/>
      <c r="F435" s="136"/>
      <c r="BA435" s="86"/>
      <c r="BB435" s="86"/>
      <c r="BF435" s="86"/>
      <c r="BG435" s="86"/>
      <c r="BH435" s="86"/>
      <c r="BI435" s="86"/>
      <c r="BJ435" s="86"/>
      <c r="BK435" s="87"/>
    </row>
    <row r="436" spans="1:63" hidden="1" x14ac:dyDescent="0.35">
      <c r="A436" s="81"/>
      <c r="F436" s="136"/>
      <c r="BA436" s="86"/>
      <c r="BB436" s="86"/>
      <c r="BF436" s="86"/>
      <c r="BG436" s="86"/>
      <c r="BH436" s="86"/>
      <c r="BI436" s="86"/>
      <c r="BJ436" s="86"/>
      <c r="BK436" s="87"/>
    </row>
    <row r="437" spans="1:63" hidden="1" x14ac:dyDescent="0.35">
      <c r="A437" s="81"/>
      <c r="F437" s="136"/>
      <c r="BA437" s="86"/>
      <c r="BB437" s="86"/>
      <c r="BF437" s="86"/>
      <c r="BG437" s="86"/>
      <c r="BH437" s="86"/>
      <c r="BI437" s="86"/>
      <c r="BJ437" s="86"/>
      <c r="BK437" s="87"/>
    </row>
    <row r="438" spans="1:63" hidden="1" x14ac:dyDescent="0.35">
      <c r="A438" s="81"/>
      <c r="F438" s="136"/>
      <c r="BA438" s="86"/>
      <c r="BB438" s="86"/>
      <c r="BF438" s="86"/>
      <c r="BG438" s="86"/>
      <c r="BH438" s="86"/>
      <c r="BI438" s="86"/>
      <c r="BJ438" s="86"/>
      <c r="BK438" s="87"/>
    </row>
    <row r="439" spans="1:63" hidden="1" x14ac:dyDescent="0.35">
      <c r="A439" s="81"/>
      <c r="F439" s="136"/>
      <c r="BA439" s="86"/>
      <c r="BB439" s="86"/>
      <c r="BF439" s="86"/>
      <c r="BG439" s="86"/>
      <c r="BH439" s="86"/>
      <c r="BI439" s="86"/>
      <c r="BJ439" s="86"/>
      <c r="BK439" s="87"/>
    </row>
    <row r="440" spans="1:63" hidden="1" x14ac:dyDescent="0.35">
      <c r="A440" s="81"/>
      <c r="F440" s="136"/>
      <c r="BA440" s="86"/>
      <c r="BB440" s="86"/>
      <c r="BF440" s="86"/>
      <c r="BG440" s="86"/>
      <c r="BH440" s="86"/>
      <c r="BI440" s="86"/>
      <c r="BJ440" s="86"/>
      <c r="BK440" s="87"/>
    </row>
    <row r="441" spans="1:63" hidden="1" x14ac:dyDescent="0.35">
      <c r="A441" s="81"/>
      <c r="F441" s="136"/>
      <c r="BA441" s="86"/>
      <c r="BB441" s="86"/>
      <c r="BF441" s="86"/>
      <c r="BG441" s="86"/>
      <c r="BH441" s="86"/>
      <c r="BI441" s="86"/>
      <c r="BJ441" s="86"/>
      <c r="BK441" s="87"/>
    </row>
    <row r="442" spans="1:63" hidden="1" x14ac:dyDescent="0.35">
      <c r="A442" s="81"/>
      <c r="F442" s="136"/>
      <c r="BA442" s="86"/>
      <c r="BB442" s="86"/>
      <c r="BF442" s="86"/>
      <c r="BG442" s="86"/>
      <c r="BH442" s="86"/>
      <c r="BI442" s="86"/>
      <c r="BJ442" s="86"/>
      <c r="BK442" s="87"/>
    </row>
    <row r="443" spans="1:63" hidden="1" x14ac:dyDescent="0.35">
      <c r="A443" s="81"/>
      <c r="F443" s="136"/>
      <c r="BA443" s="86"/>
      <c r="BB443" s="86"/>
      <c r="BF443" s="86"/>
      <c r="BG443" s="86"/>
      <c r="BH443" s="86"/>
      <c r="BI443" s="86"/>
      <c r="BJ443" s="86"/>
      <c r="BK443" s="87"/>
    </row>
    <row r="444" spans="1:63" hidden="1" x14ac:dyDescent="0.35">
      <c r="A444" s="81"/>
      <c r="F444" s="136"/>
      <c r="BA444" s="86"/>
      <c r="BB444" s="86"/>
      <c r="BF444" s="86"/>
      <c r="BG444" s="86"/>
      <c r="BH444" s="86"/>
      <c r="BI444" s="86"/>
      <c r="BJ444" s="86"/>
      <c r="BK444" s="87"/>
    </row>
    <row r="445" spans="1:63" hidden="1" x14ac:dyDescent="0.35">
      <c r="A445" s="81"/>
      <c r="F445" s="136"/>
      <c r="BA445" s="86"/>
      <c r="BB445" s="86"/>
      <c r="BF445" s="86"/>
      <c r="BG445" s="86"/>
      <c r="BH445" s="86"/>
      <c r="BI445" s="86"/>
      <c r="BJ445" s="86"/>
      <c r="BK445" s="87"/>
    </row>
    <row r="446" spans="1:63" hidden="1" x14ac:dyDescent="0.35">
      <c r="A446" s="81"/>
      <c r="F446" s="136"/>
      <c r="BA446" s="86"/>
      <c r="BB446" s="86"/>
      <c r="BF446" s="86"/>
      <c r="BG446" s="86"/>
      <c r="BH446" s="86"/>
      <c r="BI446" s="86"/>
      <c r="BJ446" s="86"/>
      <c r="BK446" s="87"/>
    </row>
    <row r="447" spans="1:63" hidden="1" x14ac:dyDescent="0.35">
      <c r="A447" s="81"/>
      <c r="F447" s="136"/>
      <c r="BA447" s="86"/>
      <c r="BB447" s="86"/>
      <c r="BF447" s="86"/>
      <c r="BG447" s="86"/>
      <c r="BH447" s="86"/>
      <c r="BI447" s="86"/>
      <c r="BJ447" s="86"/>
      <c r="BK447" s="87"/>
    </row>
    <row r="448" spans="1:63" hidden="1" x14ac:dyDescent="0.35">
      <c r="A448" s="81"/>
      <c r="F448" s="136"/>
      <c r="BA448" s="86"/>
      <c r="BB448" s="86"/>
      <c r="BF448" s="86"/>
      <c r="BG448" s="86"/>
      <c r="BH448" s="86"/>
      <c r="BI448" s="86"/>
      <c r="BJ448" s="86"/>
      <c r="BK448" s="87"/>
    </row>
    <row r="449" spans="1:63" hidden="1" x14ac:dyDescent="0.35">
      <c r="A449" s="81"/>
      <c r="F449" s="136"/>
      <c r="BA449" s="86"/>
      <c r="BB449" s="86"/>
      <c r="BF449" s="86"/>
      <c r="BG449" s="86"/>
      <c r="BH449" s="86"/>
      <c r="BI449" s="86"/>
      <c r="BJ449" s="86"/>
      <c r="BK449" s="87"/>
    </row>
    <row r="450" spans="1:63" hidden="1" x14ac:dyDescent="0.35">
      <c r="A450" s="81"/>
      <c r="F450" s="136"/>
      <c r="BA450" s="86"/>
      <c r="BB450" s="86"/>
      <c r="BF450" s="86"/>
      <c r="BG450" s="86"/>
      <c r="BH450" s="86"/>
      <c r="BI450" s="86"/>
      <c r="BJ450" s="86"/>
      <c r="BK450" s="87"/>
    </row>
    <row r="451" spans="1:63" hidden="1" x14ac:dyDescent="0.35">
      <c r="A451" s="81"/>
      <c r="F451" s="136"/>
      <c r="BA451" s="86"/>
      <c r="BB451" s="86"/>
      <c r="BF451" s="86"/>
      <c r="BG451" s="86"/>
      <c r="BH451" s="86"/>
      <c r="BI451" s="86"/>
      <c r="BJ451" s="86"/>
      <c r="BK451" s="87"/>
    </row>
    <row r="452" spans="1:63" hidden="1" x14ac:dyDescent="0.35">
      <c r="A452" s="81"/>
      <c r="F452" s="136"/>
      <c r="BA452" s="86"/>
      <c r="BB452" s="86"/>
      <c r="BF452" s="86"/>
      <c r="BG452" s="86"/>
      <c r="BH452" s="86"/>
      <c r="BI452" s="86"/>
      <c r="BJ452" s="86"/>
      <c r="BK452" s="87"/>
    </row>
    <row r="453" spans="1:63" hidden="1" x14ac:dyDescent="0.35">
      <c r="A453" s="81"/>
      <c r="F453" s="136"/>
      <c r="BA453" s="86"/>
      <c r="BB453" s="86"/>
      <c r="BF453" s="86"/>
      <c r="BG453" s="86"/>
      <c r="BH453" s="86"/>
      <c r="BI453" s="86"/>
      <c r="BJ453" s="86"/>
      <c r="BK453" s="87"/>
    </row>
    <row r="454" spans="1:63" hidden="1" x14ac:dyDescent="0.35">
      <c r="A454" s="81"/>
      <c r="F454" s="136"/>
      <c r="BA454" s="86"/>
      <c r="BB454" s="86"/>
      <c r="BF454" s="86"/>
      <c r="BG454" s="86"/>
      <c r="BH454" s="86"/>
      <c r="BI454" s="86"/>
      <c r="BJ454" s="86"/>
      <c r="BK454" s="87"/>
    </row>
    <row r="455" spans="1:63" hidden="1" x14ac:dyDescent="0.35">
      <c r="A455" s="81"/>
      <c r="F455" s="136"/>
      <c r="BA455" s="86"/>
      <c r="BB455" s="86"/>
      <c r="BF455" s="86"/>
      <c r="BG455" s="86"/>
      <c r="BH455" s="86"/>
      <c r="BI455" s="86"/>
      <c r="BJ455" s="86"/>
      <c r="BK455" s="87"/>
    </row>
    <row r="456" spans="1:63" hidden="1" x14ac:dyDescent="0.35">
      <c r="A456" s="81"/>
      <c r="F456" s="136"/>
      <c r="BA456" s="86"/>
      <c r="BB456" s="86"/>
      <c r="BF456" s="86"/>
      <c r="BG456" s="86"/>
      <c r="BH456" s="86"/>
      <c r="BI456" s="86"/>
      <c r="BJ456" s="86"/>
      <c r="BK456" s="87"/>
    </row>
    <row r="457" spans="1:63" hidden="1" x14ac:dyDescent="0.35">
      <c r="A457" s="81"/>
      <c r="F457" s="136"/>
      <c r="BA457" s="86"/>
      <c r="BB457" s="86"/>
      <c r="BF457" s="86"/>
      <c r="BG457" s="86"/>
      <c r="BH457" s="86"/>
      <c r="BI457" s="86"/>
      <c r="BJ457" s="86"/>
      <c r="BK457" s="87"/>
    </row>
    <row r="458" spans="1:63" hidden="1" x14ac:dyDescent="0.35">
      <c r="A458" s="81"/>
      <c r="F458" s="136"/>
      <c r="BA458" s="86"/>
      <c r="BB458" s="86"/>
      <c r="BF458" s="86"/>
      <c r="BG458" s="86"/>
      <c r="BH458" s="86"/>
      <c r="BI458" s="86"/>
      <c r="BJ458" s="86"/>
      <c r="BK458" s="87"/>
    </row>
    <row r="459" spans="1:63" hidden="1" x14ac:dyDescent="0.35">
      <c r="A459" s="81"/>
      <c r="F459" s="136"/>
      <c r="BA459" s="86"/>
      <c r="BB459" s="86"/>
      <c r="BF459" s="86"/>
      <c r="BG459" s="86"/>
      <c r="BH459" s="86"/>
      <c r="BI459" s="86"/>
      <c r="BJ459" s="86"/>
      <c r="BK459" s="87"/>
    </row>
    <row r="460" spans="1:63" hidden="1" x14ac:dyDescent="0.35">
      <c r="A460" s="81"/>
      <c r="F460" s="136"/>
      <c r="BA460" s="86"/>
      <c r="BB460" s="86"/>
      <c r="BF460" s="86"/>
      <c r="BG460" s="86"/>
      <c r="BH460" s="86"/>
      <c r="BI460" s="86"/>
      <c r="BJ460" s="86"/>
      <c r="BK460" s="87"/>
    </row>
    <row r="461" spans="1:63" hidden="1" x14ac:dyDescent="0.35">
      <c r="A461" s="81"/>
      <c r="F461" s="136"/>
      <c r="BA461" s="86"/>
      <c r="BB461" s="86"/>
      <c r="BF461" s="86"/>
      <c r="BG461" s="86"/>
      <c r="BH461" s="86"/>
      <c r="BI461" s="86"/>
      <c r="BJ461" s="86"/>
      <c r="BK461" s="87"/>
    </row>
    <row r="462" spans="1:63" hidden="1" x14ac:dyDescent="0.35">
      <c r="A462" s="81"/>
      <c r="F462" s="136"/>
      <c r="BA462" s="86"/>
      <c r="BB462" s="86"/>
      <c r="BF462" s="86"/>
      <c r="BG462" s="86"/>
      <c r="BH462" s="86"/>
      <c r="BI462" s="86"/>
      <c r="BJ462" s="86"/>
      <c r="BK462" s="87"/>
    </row>
    <row r="463" spans="1:63" hidden="1" x14ac:dyDescent="0.35">
      <c r="A463" s="81"/>
      <c r="F463" s="136"/>
      <c r="BA463" s="86"/>
      <c r="BB463" s="86"/>
      <c r="BF463" s="86"/>
      <c r="BG463" s="86"/>
      <c r="BH463" s="86"/>
      <c r="BI463" s="86"/>
      <c r="BJ463" s="86"/>
      <c r="BK463" s="87"/>
    </row>
    <row r="464" spans="1:63" hidden="1" x14ac:dyDescent="0.35">
      <c r="A464" s="81"/>
      <c r="F464" s="136"/>
      <c r="BA464" s="86"/>
      <c r="BB464" s="86"/>
      <c r="BF464" s="86"/>
      <c r="BG464" s="86"/>
      <c r="BH464" s="86"/>
      <c r="BI464" s="86"/>
      <c r="BJ464" s="86"/>
      <c r="BK464" s="87"/>
    </row>
    <row r="465" spans="1:63" hidden="1" x14ac:dyDescent="0.35">
      <c r="A465" s="81"/>
      <c r="F465" s="136"/>
      <c r="BA465" s="86"/>
      <c r="BB465" s="86"/>
      <c r="BF465" s="86"/>
      <c r="BG465" s="86"/>
      <c r="BH465" s="86"/>
      <c r="BI465" s="86"/>
      <c r="BJ465" s="86"/>
      <c r="BK465" s="87"/>
    </row>
    <row r="466" spans="1:63" hidden="1" x14ac:dyDescent="0.35">
      <c r="A466" s="81"/>
      <c r="F466" s="136"/>
      <c r="BA466" s="86"/>
      <c r="BB466" s="86"/>
      <c r="BF466" s="86"/>
      <c r="BG466" s="86"/>
      <c r="BH466" s="86"/>
      <c r="BI466" s="86"/>
      <c r="BJ466" s="86"/>
      <c r="BK466" s="87"/>
    </row>
    <row r="467" spans="1:63" hidden="1" x14ac:dyDescent="0.35">
      <c r="A467" s="81"/>
      <c r="F467" s="136"/>
      <c r="BA467" s="86"/>
      <c r="BB467" s="86"/>
      <c r="BF467" s="86"/>
      <c r="BG467" s="86"/>
      <c r="BH467" s="86"/>
      <c r="BI467" s="86"/>
      <c r="BJ467" s="86"/>
      <c r="BK467" s="87"/>
    </row>
    <row r="468" spans="1:63" hidden="1" x14ac:dyDescent="0.35">
      <c r="A468" s="81"/>
      <c r="F468" s="136"/>
      <c r="BA468" s="86"/>
      <c r="BB468" s="86"/>
      <c r="BF468" s="86"/>
      <c r="BG468" s="86"/>
      <c r="BH468" s="86"/>
      <c r="BI468" s="86"/>
      <c r="BJ468" s="86"/>
      <c r="BK468" s="87"/>
    </row>
    <row r="469" spans="1:63" hidden="1" x14ac:dyDescent="0.35">
      <c r="A469" s="81"/>
      <c r="F469" s="136"/>
      <c r="BA469" s="86"/>
      <c r="BB469" s="86"/>
      <c r="BF469" s="86"/>
      <c r="BG469" s="86"/>
      <c r="BH469" s="86"/>
      <c r="BI469" s="86"/>
      <c r="BJ469" s="86"/>
      <c r="BK469" s="87"/>
    </row>
    <row r="470" spans="1:63" x14ac:dyDescent="0.35">
      <c r="A470" s="81"/>
      <c r="F470" s="136"/>
      <c r="BA470" s="86"/>
      <c r="BB470" s="86"/>
      <c r="BF470" s="86"/>
      <c r="BG470" s="86"/>
      <c r="BH470" s="86"/>
      <c r="BI470" s="86"/>
      <c r="BJ470" s="86"/>
      <c r="BK470" s="87"/>
    </row>
    <row r="471" spans="1:63" x14ac:dyDescent="0.35">
      <c r="A471" s="81"/>
      <c r="F471" s="136"/>
      <c r="BA471" s="86"/>
      <c r="BB471" s="86"/>
      <c r="BF471" s="86"/>
      <c r="BG471" s="86"/>
      <c r="BH471" s="86"/>
      <c r="BI471" s="86"/>
      <c r="BJ471" s="86"/>
      <c r="BK471" s="87"/>
    </row>
    <row r="472" spans="1:63" x14ac:dyDescent="0.35">
      <c r="A472" s="81"/>
      <c r="F472" s="136"/>
      <c r="BA472" s="86"/>
      <c r="BB472" s="86"/>
      <c r="BF472" s="86"/>
      <c r="BG472" s="86"/>
      <c r="BH472" s="86"/>
      <c r="BI472" s="86"/>
      <c r="BJ472" s="86"/>
      <c r="BK472" s="87"/>
    </row>
    <row r="473" spans="1:63" x14ac:dyDescent="0.35">
      <c r="A473" s="81"/>
      <c r="F473" s="136"/>
      <c r="BA473" s="86"/>
      <c r="BB473" s="86"/>
      <c r="BF473" s="86"/>
      <c r="BG473" s="86"/>
      <c r="BH473" s="86"/>
      <c r="BI473" s="86"/>
      <c r="BJ473" s="86"/>
      <c r="BK473" s="87"/>
    </row>
    <row r="474" spans="1:63" x14ac:dyDescent="0.35">
      <c r="A474" s="81"/>
      <c r="F474" s="136"/>
      <c r="BA474" s="86"/>
      <c r="BB474" s="86"/>
      <c r="BF474" s="86"/>
      <c r="BG474" s="86"/>
      <c r="BH474" s="86"/>
      <c r="BI474" s="86"/>
      <c r="BJ474" s="86"/>
      <c r="BK474" s="87"/>
    </row>
    <row r="475" spans="1:63" x14ac:dyDescent="0.35">
      <c r="A475" s="81"/>
      <c r="F475" s="136"/>
      <c r="BA475" s="86"/>
      <c r="BB475" s="86"/>
      <c r="BF475" s="86"/>
      <c r="BG475" s="86"/>
      <c r="BH475" s="86"/>
      <c r="BI475" s="86"/>
      <c r="BJ475" s="86"/>
      <c r="BK475" s="87"/>
    </row>
    <row r="476" spans="1:63" x14ac:dyDescent="0.35">
      <c r="A476" s="81"/>
      <c r="F476" s="136"/>
      <c r="BA476" s="86"/>
      <c r="BB476" s="86"/>
      <c r="BF476" s="86"/>
      <c r="BG476" s="86"/>
      <c r="BH476" s="86"/>
      <c r="BI476" s="86"/>
      <c r="BJ476" s="86"/>
      <c r="BK476" s="87"/>
    </row>
    <row r="477" spans="1:63" x14ac:dyDescent="0.35">
      <c r="A477" s="81"/>
      <c r="F477" s="136"/>
      <c r="BA477" s="86"/>
      <c r="BB477" s="86"/>
      <c r="BF477" s="86"/>
      <c r="BG477" s="86"/>
      <c r="BH477" s="86"/>
      <c r="BI477" s="86"/>
      <c r="BJ477" s="86"/>
      <c r="BK477" s="87"/>
    </row>
    <row r="478" spans="1:63" x14ac:dyDescent="0.35">
      <c r="A478" s="81"/>
      <c r="F478" s="136"/>
      <c r="BA478" s="86"/>
      <c r="BB478" s="86"/>
      <c r="BF478" s="86"/>
      <c r="BG478" s="86"/>
      <c r="BH478" s="86"/>
      <c r="BI478" s="86"/>
      <c r="BJ478" s="86"/>
      <c r="BK478" s="87"/>
    </row>
    <row r="479" spans="1:63" x14ac:dyDescent="0.35">
      <c r="A479" s="81"/>
      <c r="F479" s="136"/>
      <c r="BA479" s="86"/>
      <c r="BB479" s="86"/>
      <c r="BF479" s="86"/>
      <c r="BG479" s="86"/>
      <c r="BH479" s="86"/>
      <c r="BI479" s="86"/>
      <c r="BJ479" s="86"/>
      <c r="BK479" s="87"/>
    </row>
    <row r="480" spans="1:63" x14ac:dyDescent="0.35">
      <c r="A480" s="81"/>
      <c r="F480" s="136"/>
      <c r="BA480" s="86"/>
      <c r="BB480" s="86"/>
      <c r="BF480" s="86"/>
      <c r="BG480" s="86"/>
      <c r="BH480" s="86"/>
      <c r="BI480" s="86"/>
      <c r="BJ480" s="86"/>
      <c r="BK480" s="87"/>
    </row>
    <row r="481" spans="1:63" x14ac:dyDescent="0.35">
      <c r="A481" s="81"/>
      <c r="F481" s="136"/>
      <c r="BA481" s="86"/>
      <c r="BB481" s="86"/>
      <c r="BF481" s="86"/>
      <c r="BG481" s="86"/>
      <c r="BH481" s="86"/>
      <c r="BI481" s="86"/>
      <c r="BJ481" s="86"/>
      <c r="BK481" s="87"/>
    </row>
    <row r="482" spans="1:63" x14ac:dyDescent="0.35">
      <c r="A482" s="81"/>
      <c r="F482" s="136"/>
      <c r="BA482" s="86"/>
      <c r="BB482" s="86"/>
      <c r="BF482" s="86"/>
      <c r="BG482" s="86"/>
      <c r="BH482" s="86"/>
      <c r="BI482" s="86"/>
      <c r="BJ482" s="86"/>
      <c r="BK482" s="87"/>
    </row>
    <row r="483" spans="1:63" x14ac:dyDescent="0.35">
      <c r="A483" s="81"/>
      <c r="F483" s="136"/>
      <c r="BA483" s="86"/>
      <c r="BB483" s="86"/>
      <c r="BF483" s="86"/>
      <c r="BG483" s="86"/>
      <c r="BH483" s="86"/>
      <c r="BI483" s="86"/>
      <c r="BJ483" s="86"/>
      <c r="BK483" s="87"/>
    </row>
    <row r="484" spans="1:63" x14ac:dyDescent="0.35">
      <c r="A484" s="81"/>
      <c r="F484" s="136"/>
      <c r="BA484" s="86"/>
      <c r="BB484" s="86"/>
      <c r="BF484" s="86"/>
      <c r="BG484" s="86"/>
      <c r="BH484" s="86"/>
      <c r="BI484" s="86"/>
      <c r="BJ484" s="86"/>
      <c r="BK484" s="87"/>
    </row>
    <row r="485" spans="1:63" x14ac:dyDescent="0.35">
      <c r="A485" s="81"/>
      <c r="F485" s="136"/>
      <c r="BA485" s="86"/>
      <c r="BB485" s="86"/>
      <c r="BF485" s="86"/>
      <c r="BG485" s="86"/>
      <c r="BH485" s="86"/>
      <c r="BI485" s="86"/>
      <c r="BJ485" s="86"/>
      <c r="BK485" s="87"/>
    </row>
    <row r="486" spans="1:63" x14ac:dyDescent="0.35">
      <c r="A486" s="81"/>
      <c r="F486" s="136"/>
      <c r="BA486" s="86"/>
      <c r="BB486" s="86"/>
      <c r="BF486" s="86"/>
      <c r="BG486" s="86"/>
      <c r="BH486" s="86"/>
      <c r="BI486" s="86"/>
      <c r="BJ486" s="86"/>
      <c r="BK486" s="87"/>
    </row>
    <row r="487" spans="1:63" x14ac:dyDescent="0.35">
      <c r="A487" s="81"/>
      <c r="F487" s="136"/>
      <c r="BA487" s="86"/>
      <c r="BB487" s="86"/>
      <c r="BF487" s="86"/>
      <c r="BG487" s="86"/>
      <c r="BH487" s="86"/>
      <c r="BI487" s="86"/>
      <c r="BJ487" s="86"/>
      <c r="BK487" s="87"/>
    </row>
    <row r="488" spans="1:63" x14ac:dyDescent="0.35">
      <c r="A488" s="81"/>
      <c r="F488" s="136"/>
      <c r="BA488" s="86"/>
      <c r="BB488" s="86"/>
      <c r="BF488" s="86"/>
      <c r="BG488" s="86"/>
      <c r="BH488" s="86"/>
      <c r="BI488" s="86"/>
      <c r="BJ488" s="86"/>
      <c r="BK488" s="87"/>
    </row>
    <row r="489" spans="1:63" x14ac:dyDescent="0.35">
      <c r="A489" s="81"/>
      <c r="F489" s="136"/>
      <c r="BA489" s="86"/>
      <c r="BB489" s="86"/>
      <c r="BF489" s="86"/>
      <c r="BG489" s="86"/>
      <c r="BH489" s="86"/>
      <c r="BI489" s="86"/>
      <c r="BJ489" s="86"/>
      <c r="BK489" s="87"/>
    </row>
    <row r="490" spans="1:63" x14ac:dyDescent="0.35">
      <c r="A490" s="81"/>
      <c r="F490" s="136"/>
      <c r="BA490" s="86"/>
      <c r="BB490" s="86"/>
      <c r="BF490" s="86"/>
      <c r="BG490" s="86"/>
      <c r="BH490" s="86"/>
      <c r="BI490" s="86"/>
      <c r="BJ490" s="86"/>
      <c r="BK490" s="87"/>
    </row>
    <row r="491" spans="1:63" x14ac:dyDescent="0.35">
      <c r="A491" s="81"/>
      <c r="F491" s="136"/>
      <c r="BA491" s="86"/>
      <c r="BB491" s="86"/>
      <c r="BF491" s="86"/>
      <c r="BG491" s="86"/>
      <c r="BH491" s="86"/>
      <c r="BI491" s="86"/>
      <c r="BJ491" s="86"/>
      <c r="BK491" s="87"/>
    </row>
    <row r="492" spans="1:63" x14ac:dyDescent="0.35">
      <c r="A492" s="81"/>
      <c r="F492" s="136"/>
      <c r="BA492" s="86"/>
      <c r="BB492" s="86"/>
      <c r="BF492" s="86"/>
      <c r="BG492" s="86"/>
      <c r="BH492" s="86"/>
      <c r="BI492" s="86"/>
      <c r="BJ492" s="86"/>
      <c r="BK492" s="87"/>
    </row>
    <row r="493" spans="1:63" x14ac:dyDescent="0.35">
      <c r="A493" s="81"/>
      <c r="F493" s="136"/>
      <c r="BA493" s="86"/>
      <c r="BB493" s="86"/>
      <c r="BF493" s="86"/>
      <c r="BG493" s="86"/>
      <c r="BH493" s="86"/>
      <c r="BI493" s="86"/>
      <c r="BJ493" s="86"/>
      <c r="BK493" s="87"/>
    </row>
    <row r="494" spans="1:63" x14ac:dyDescent="0.35">
      <c r="A494" s="81"/>
      <c r="F494" s="136"/>
      <c r="BA494" s="86"/>
      <c r="BB494" s="86"/>
      <c r="BF494" s="86"/>
      <c r="BG494" s="86"/>
      <c r="BH494" s="86"/>
      <c r="BI494" s="86"/>
      <c r="BJ494" s="86"/>
      <c r="BK494" s="87"/>
    </row>
    <row r="495" spans="1:63" x14ac:dyDescent="0.35">
      <c r="A495" s="81"/>
      <c r="F495" s="136"/>
      <c r="BA495" s="86"/>
      <c r="BB495" s="86"/>
      <c r="BF495" s="86"/>
      <c r="BG495" s="86"/>
      <c r="BH495" s="86"/>
      <c r="BI495" s="86"/>
      <c r="BJ495" s="86"/>
      <c r="BK495" s="87"/>
    </row>
    <row r="496" spans="1:63" x14ac:dyDescent="0.35">
      <c r="A496" s="81"/>
      <c r="F496" s="136"/>
      <c r="BA496" s="86"/>
      <c r="BB496" s="86"/>
      <c r="BF496" s="86"/>
      <c r="BG496" s="86"/>
      <c r="BH496" s="86"/>
      <c r="BI496" s="86"/>
      <c r="BJ496" s="86"/>
      <c r="BK496" s="87"/>
    </row>
    <row r="497" spans="1:63" x14ac:dyDescent="0.35">
      <c r="A497" s="81"/>
      <c r="F497" s="136"/>
      <c r="BA497" s="86"/>
      <c r="BB497" s="86"/>
      <c r="BF497" s="86"/>
      <c r="BG497" s="86"/>
      <c r="BH497" s="86"/>
      <c r="BI497" s="86"/>
      <c r="BJ497" s="86"/>
      <c r="BK497" s="87"/>
    </row>
    <row r="498" spans="1:63" x14ac:dyDescent="0.35">
      <c r="A498" s="81"/>
      <c r="F498" s="136"/>
      <c r="BA498" s="86"/>
      <c r="BB498" s="86"/>
      <c r="BF498" s="86"/>
      <c r="BG498" s="86"/>
      <c r="BH498" s="86"/>
      <c r="BI498" s="86"/>
      <c r="BJ498" s="86"/>
      <c r="BK498" s="87"/>
    </row>
    <row r="499" spans="1:63" x14ac:dyDescent="0.35">
      <c r="A499" s="81"/>
      <c r="F499" s="136"/>
      <c r="BA499" s="86"/>
      <c r="BB499" s="86"/>
      <c r="BF499" s="86"/>
      <c r="BG499" s="86"/>
      <c r="BH499" s="86"/>
      <c r="BI499" s="86"/>
      <c r="BJ499" s="86"/>
      <c r="BK499" s="87"/>
    </row>
    <row r="500" spans="1:63" x14ac:dyDescent="0.35">
      <c r="A500" s="81"/>
      <c r="F500" s="136"/>
      <c r="BA500" s="86"/>
      <c r="BB500" s="86"/>
      <c r="BF500" s="86"/>
      <c r="BG500" s="86"/>
      <c r="BH500" s="86"/>
      <c r="BI500" s="86"/>
      <c r="BJ500" s="86"/>
      <c r="BK500" s="87"/>
    </row>
    <row r="501" spans="1:63" x14ac:dyDescent="0.35">
      <c r="A501" s="81"/>
      <c r="F501" s="136"/>
      <c r="BA501" s="86"/>
      <c r="BB501" s="86"/>
      <c r="BF501" s="86"/>
      <c r="BG501" s="86"/>
      <c r="BH501" s="86"/>
      <c r="BI501" s="86"/>
      <c r="BJ501" s="86"/>
      <c r="BK501" s="87"/>
    </row>
    <row r="502" spans="1:63" x14ac:dyDescent="0.35">
      <c r="A502" s="81"/>
      <c r="F502" s="136"/>
      <c r="BA502" s="86"/>
      <c r="BB502" s="86"/>
      <c r="BF502" s="86"/>
      <c r="BG502" s="86"/>
      <c r="BH502" s="86"/>
      <c r="BI502" s="86"/>
      <c r="BJ502" s="86"/>
      <c r="BK502" s="87"/>
    </row>
    <row r="503" spans="1:63" x14ac:dyDescent="0.35">
      <c r="A503" s="81"/>
      <c r="F503" s="136"/>
      <c r="BA503" s="86"/>
      <c r="BB503" s="86"/>
      <c r="BF503" s="86"/>
      <c r="BG503" s="86"/>
      <c r="BH503" s="86"/>
      <c r="BI503" s="86"/>
      <c r="BJ503" s="86"/>
      <c r="BK503" s="87"/>
    </row>
    <row r="504" spans="1:63" x14ac:dyDescent="0.35">
      <c r="A504" s="81"/>
      <c r="F504" s="136"/>
      <c r="BA504" s="86"/>
      <c r="BB504" s="86"/>
      <c r="BF504" s="86"/>
      <c r="BG504" s="86"/>
      <c r="BH504" s="86"/>
      <c r="BI504" s="86"/>
      <c r="BJ504" s="86"/>
      <c r="BK504" s="87"/>
    </row>
    <row r="505" spans="1:63" x14ac:dyDescent="0.35">
      <c r="A505" s="81"/>
      <c r="F505" s="136"/>
      <c r="BA505" s="86"/>
      <c r="BB505" s="86"/>
      <c r="BF505" s="86"/>
      <c r="BG505" s="86"/>
      <c r="BH505" s="86"/>
      <c r="BI505" s="86"/>
      <c r="BJ505" s="86"/>
      <c r="BK505" s="87"/>
    </row>
    <row r="506" spans="1:63" x14ac:dyDescent="0.35">
      <c r="A506" s="81"/>
      <c r="F506" s="136"/>
      <c r="BA506" s="86"/>
      <c r="BB506" s="86"/>
      <c r="BF506" s="86"/>
      <c r="BG506" s="86"/>
      <c r="BH506" s="86"/>
      <c r="BI506" s="86"/>
      <c r="BJ506" s="86"/>
      <c r="BK506" s="87"/>
    </row>
    <row r="507" spans="1:63" x14ac:dyDescent="0.35">
      <c r="A507" s="81"/>
      <c r="F507" s="136"/>
      <c r="BA507" s="86"/>
      <c r="BB507" s="86"/>
      <c r="BF507" s="86"/>
      <c r="BG507" s="86"/>
      <c r="BH507" s="86"/>
      <c r="BI507" s="86"/>
      <c r="BJ507" s="86"/>
      <c r="BK507" s="87"/>
    </row>
    <row r="508" spans="1:63" x14ac:dyDescent="0.35">
      <c r="A508" s="81"/>
      <c r="F508" s="136"/>
      <c r="BA508" s="86"/>
      <c r="BB508" s="86"/>
      <c r="BF508" s="86"/>
      <c r="BG508" s="86"/>
      <c r="BH508" s="86"/>
      <c r="BI508" s="86"/>
      <c r="BJ508" s="86"/>
      <c r="BK508" s="87"/>
    </row>
    <row r="509" spans="1:63" x14ac:dyDescent="0.35">
      <c r="A509" s="81"/>
      <c r="F509" s="136"/>
      <c r="BA509" s="86"/>
      <c r="BB509" s="86"/>
      <c r="BF509" s="86"/>
      <c r="BG509" s="86"/>
      <c r="BH509" s="86"/>
      <c r="BI509" s="86"/>
      <c r="BJ509" s="86"/>
      <c r="BK509" s="87"/>
    </row>
    <row r="510" spans="1:63" x14ac:dyDescent="0.35">
      <c r="A510" s="81"/>
      <c r="F510" s="136"/>
      <c r="BA510" s="86"/>
      <c r="BB510" s="86"/>
      <c r="BF510" s="86"/>
      <c r="BG510" s="86"/>
      <c r="BH510" s="86"/>
      <c r="BI510" s="86"/>
      <c r="BJ510" s="86"/>
      <c r="BK510" s="87"/>
    </row>
    <row r="511" spans="1:63" x14ac:dyDescent="0.35">
      <c r="A511" s="81"/>
      <c r="F511" s="136"/>
      <c r="BA511" s="86"/>
      <c r="BB511" s="86"/>
      <c r="BF511" s="86"/>
      <c r="BG511" s="86"/>
      <c r="BH511" s="86"/>
      <c r="BI511" s="86"/>
      <c r="BJ511" s="86"/>
      <c r="BK511" s="87"/>
    </row>
    <row r="512" spans="1:63" x14ac:dyDescent="0.35">
      <c r="A512" s="81"/>
      <c r="F512" s="136"/>
      <c r="BA512" s="86"/>
      <c r="BB512" s="86"/>
      <c r="BF512" s="86"/>
      <c r="BG512" s="86"/>
      <c r="BH512" s="86"/>
      <c r="BI512" s="86"/>
      <c r="BJ512" s="86"/>
      <c r="BK512" s="87"/>
    </row>
    <row r="513" spans="1:63" x14ac:dyDescent="0.35">
      <c r="A513" s="81"/>
      <c r="F513" s="136"/>
      <c r="BA513" s="86"/>
      <c r="BB513" s="86"/>
      <c r="BF513" s="86"/>
      <c r="BG513" s="86"/>
      <c r="BH513" s="86"/>
      <c r="BI513" s="86"/>
      <c r="BJ513" s="86"/>
      <c r="BK513" s="87"/>
    </row>
    <row r="514" spans="1:63" x14ac:dyDescent="0.35">
      <c r="A514" s="81"/>
      <c r="F514" s="136"/>
      <c r="BA514" s="86"/>
      <c r="BB514" s="86"/>
      <c r="BF514" s="86"/>
      <c r="BG514" s="86"/>
      <c r="BH514" s="86"/>
      <c r="BI514" s="86"/>
      <c r="BJ514" s="86"/>
      <c r="BK514" s="87"/>
    </row>
    <row r="515" spans="1:63" x14ac:dyDescent="0.35">
      <c r="A515" s="81"/>
      <c r="F515" s="136"/>
      <c r="BA515" s="86"/>
      <c r="BB515" s="86"/>
      <c r="BF515" s="86"/>
      <c r="BG515" s="86"/>
      <c r="BH515" s="86"/>
      <c r="BI515" s="86"/>
      <c r="BJ515" s="86"/>
      <c r="BK515" s="87"/>
    </row>
    <row r="516" spans="1:63" x14ac:dyDescent="0.35">
      <c r="A516" s="81"/>
      <c r="F516" s="136"/>
      <c r="BA516" s="86"/>
      <c r="BB516" s="86"/>
      <c r="BF516" s="86"/>
      <c r="BG516" s="86"/>
      <c r="BH516" s="86"/>
      <c r="BI516" s="86"/>
      <c r="BJ516" s="86"/>
      <c r="BK516" s="87"/>
    </row>
    <row r="517" spans="1:63" x14ac:dyDescent="0.35">
      <c r="A517" s="81"/>
      <c r="F517" s="136"/>
      <c r="BA517" s="86"/>
      <c r="BB517" s="86"/>
      <c r="BF517" s="86"/>
      <c r="BG517" s="86"/>
      <c r="BH517" s="86"/>
      <c r="BI517" s="86"/>
      <c r="BJ517" s="86"/>
      <c r="BK517" s="87"/>
    </row>
    <row r="518" spans="1:63" x14ac:dyDescent="0.35">
      <c r="A518" s="81"/>
      <c r="F518" s="136"/>
      <c r="BA518" s="86"/>
      <c r="BB518" s="86"/>
      <c r="BF518" s="86"/>
      <c r="BG518" s="86"/>
      <c r="BH518" s="86"/>
      <c r="BI518" s="86"/>
      <c r="BJ518" s="86"/>
      <c r="BK518" s="87"/>
    </row>
    <row r="519" spans="1:63" x14ac:dyDescent="0.35">
      <c r="A519" s="81"/>
      <c r="F519" s="136"/>
      <c r="BA519" s="86"/>
      <c r="BB519" s="86"/>
      <c r="BF519" s="86"/>
      <c r="BG519" s="86"/>
      <c r="BH519" s="86"/>
      <c r="BI519" s="86"/>
      <c r="BJ519" s="86"/>
      <c r="BK519" s="87"/>
    </row>
    <row r="520" spans="1:63" x14ac:dyDescent="0.35">
      <c r="A520" s="81"/>
      <c r="F520" s="136"/>
      <c r="BA520" s="86"/>
      <c r="BB520" s="86"/>
      <c r="BF520" s="86"/>
      <c r="BG520" s="86"/>
      <c r="BH520" s="86"/>
      <c r="BI520" s="86"/>
      <c r="BJ520" s="86"/>
      <c r="BK520" s="87"/>
    </row>
    <row r="521" spans="1:63" x14ac:dyDescent="0.35">
      <c r="A521" s="81"/>
      <c r="F521" s="136"/>
      <c r="BA521" s="86"/>
      <c r="BB521" s="86"/>
      <c r="BF521" s="86"/>
      <c r="BG521" s="86"/>
      <c r="BH521" s="86"/>
      <c r="BI521" s="86"/>
      <c r="BJ521" s="86"/>
      <c r="BK521" s="87"/>
    </row>
    <row r="522" spans="1:63" x14ac:dyDescent="0.35">
      <c r="A522" s="81"/>
      <c r="F522" s="136"/>
      <c r="BA522" s="86"/>
      <c r="BB522" s="86"/>
      <c r="BF522" s="86"/>
      <c r="BG522" s="86"/>
      <c r="BH522" s="86"/>
      <c r="BI522" s="86"/>
      <c r="BJ522" s="86"/>
      <c r="BK522" s="87"/>
    </row>
    <row r="523" spans="1:63" x14ac:dyDescent="0.35">
      <c r="A523" s="81"/>
      <c r="F523" s="136"/>
      <c r="BA523" s="86"/>
      <c r="BB523" s="86"/>
      <c r="BF523" s="86"/>
      <c r="BG523" s="86"/>
      <c r="BH523" s="86"/>
      <c r="BI523" s="86"/>
      <c r="BJ523" s="86"/>
      <c r="BK523" s="87"/>
    </row>
    <row r="524" spans="1:63" x14ac:dyDescent="0.35">
      <c r="A524" s="81"/>
      <c r="F524" s="136"/>
      <c r="BA524" s="86"/>
      <c r="BB524" s="86"/>
      <c r="BF524" s="86"/>
      <c r="BG524" s="86"/>
      <c r="BH524" s="86"/>
      <c r="BI524" s="86"/>
      <c r="BJ524" s="86"/>
      <c r="BK524" s="87"/>
    </row>
    <row r="525" spans="1:63" x14ac:dyDescent="0.35">
      <c r="A525" s="81"/>
      <c r="F525" s="136"/>
      <c r="BA525" s="86"/>
      <c r="BB525" s="86"/>
      <c r="BF525" s="86"/>
      <c r="BG525" s="86"/>
      <c r="BH525" s="86"/>
      <c r="BI525" s="86"/>
      <c r="BJ525" s="86"/>
      <c r="BK525" s="87"/>
    </row>
    <row r="526" spans="1:63" x14ac:dyDescent="0.35">
      <c r="A526" s="81"/>
      <c r="F526" s="136"/>
      <c r="BA526" s="86"/>
      <c r="BB526" s="86"/>
      <c r="BF526" s="86"/>
      <c r="BG526" s="86"/>
      <c r="BH526" s="86"/>
      <c r="BI526" s="86"/>
      <c r="BJ526" s="86"/>
      <c r="BK526" s="87"/>
    </row>
    <row r="527" spans="1:63" x14ac:dyDescent="0.35">
      <c r="A527" s="81"/>
      <c r="F527" s="136"/>
      <c r="BA527" s="86"/>
      <c r="BB527" s="86"/>
      <c r="BF527" s="86"/>
      <c r="BG527" s="86"/>
      <c r="BH527" s="86"/>
      <c r="BI527" s="86"/>
      <c r="BJ527" s="86"/>
      <c r="BK527" s="87"/>
    </row>
    <row r="528" spans="1:63" x14ac:dyDescent="0.35">
      <c r="A528" s="81"/>
      <c r="F528" s="136"/>
      <c r="BA528" s="86"/>
      <c r="BB528" s="86"/>
      <c r="BF528" s="86"/>
      <c r="BG528" s="86"/>
      <c r="BH528" s="86"/>
      <c r="BI528" s="86"/>
      <c r="BJ528" s="86"/>
      <c r="BK528" s="87"/>
    </row>
    <row r="529" spans="1:63" x14ac:dyDescent="0.35">
      <c r="A529" s="81"/>
      <c r="F529" s="136"/>
      <c r="BA529" s="86"/>
      <c r="BB529" s="86"/>
      <c r="BF529" s="86"/>
      <c r="BG529" s="86"/>
      <c r="BH529" s="86"/>
      <c r="BI529" s="86"/>
      <c r="BJ529" s="86"/>
      <c r="BK529" s="87"/>
    </row>
    <row r="530" spans="1:63" x14ac:dyDescent="0.35">
      <c r="A530" s="81"/>
      <c r="F530" s="136"/>
      <c r="BA530" s="86"/>
      <c r="BB530" s="86"/>
      <c r="BF530" s="86"/>
      <c r="BG530" s="86"/>
      <c r="BH530" s="86"/>
      <c r="BI530" s="86"/>
      <c r="BJ530" s="86"/>
      <c r="BK530" s="87"/>
    </row>
    <row r="531" spans="1:63" x14ac:dyDescent="0.35">
      <c r="A531" s="81"/>
      <c r="F531" s="136"/>
      <c r="BA531" s="86"/>
      <c r="BB531" s="86"/>
      <c r="BF531" s="86"/>
      <c r="BG531" s="86"/>
      <c r="BH531" s="86"/>
      <c r="BI531" s="86"/>
      <c r="BJ531" s="86"/>
      <c r="BK531" s="87"/>
    </row>
    <row r="532" spans="1:63" x14ac:dyDescent="0.35">
      <c r="A532" s="81"/>
      <c r="F532" s="136"/>
      <c r="BA532" s="86"/>
      <c r="BB532" s="86"/>
      <c r="BF532" s="86"/>
      <c r="BG532" s="86"/>
      <c r="BH532" s="86"/>
      <c r="BI532" s="86"/>
      <c r="BJ532" s="86"/>
      <c r="BK532" s="87"/>
    </row>
    <row r="533" spans="1:63" x14ac:dyDescent="0.35">
      <c r="A533" s="81"/>
      <c r="F533" s="136"/>
      <c r="BA533" s="86"/>
      <c r="BB533" s="86"/>
      <c r="BF533" s="86"/>
      <c r="BG533" s="86"/>
      <c r="BH533" s="86"/>
      <c r="BI533" s="86"/>
      <c r="BJ533" s="86"/>
      <c r="BK533" s="87"/>
    </row>
    <row r="534" spans="1:63" x14ac:dyDescent="0.35">
      <c r="A534" s="81"/>
      <c r="F534" s="136"/>
      <c r="BA534" s="86"/>
      <c r="BB534" s="86"/>
      <c r="BF534" s="86"/>
      <c r="BG534" s="86"/>
      <c r="BH534" s="86"/>
      <c r="BI534" s="86"/>
      <c r="BJ534" s="86"/>
      <c r="BK534" s="87"/>
    </row>
    <row r="535" spans="1:63" x14ac:dyDescent="0.35">
      <c r="A535" s="81"/>
      <c r="F535" s="136"/>
      <c r="BA535" s="86"/>
      <c r="BB535" s="86"/>
      <c r="BF535" s="86"/>
      <c r="BG535" s="86"/>
      <c r="BH535" s="86"/>
      <c r="BI535" s="86"/>
      <c r="BJ535" s="86"/>
      <c r="BK535" s="87"/>
    </row>
    <row r="536" spans="1:63" x14ac:dyDescent="0.35">
      <c r="A536" s="81"/>
      <c r="F536" s="136"/>
      <c r="BA536" s="86"/>
      <c r="BB536" s="86"/>
      <c r="BF536" s="86"/>
      <c r="BG536" s="86"/>
      <c r="BH536" s="86"/>
      <c r="BI536" s="86"/>
      <c r="BJ536" s="86"/>
      <c r="BK536" s="87"/>
    </row>
    <row r="537" spans="1:63" x14ac:dyDescent="0.35">
      <c r="A537" s="81"/>
      <c r="F537" s="136"/>
      <c r="BA537" s="86"/>
      <c r="BB537" s="86"/>
      <c r="BF537" s="86"/>
      <c r="BG537" s="86"/>
      <c r="BH537" s="86"/>
      <c r="BI537" s="86"/>
      <c r="BJ537" s="86"/>
      <c r="BK537" s="87"/>
    </row>
    <row r="538" spans="1:63" x14ac:dyDescent="0.35">
      <c r="A538" s="81"/>
      <c r="F538" s="136"/>
      <c r="BA538" s="86"/>
      <c r="BB538" s="86"/>
      <c r="BF538" s="86"/>
      <c r="BG538" s="86"/>
      <c r="BH538" s="86"/>
      <c r="BI538" s="86"/>
      <c r="BJ538" s="86"/>
      <c r="BK538" s="87"/>
    </row>
    <row r="539" spans="1:63" x14ac:dyDescent="0.35">
      <c r="A539" s="81"/>
      <c r="F539" s="136"/>
      <c r="BA539" s="86"/>
      <c r="BB539" s="86"/>
      <c r="BF539" s="86"/>
      <c r="BG539" s="86"/>
      <c r="BH539" s="86"/>
      <c r="BI539" s="86"/>
      <c r="BJ539" s="86"/>
      <c r="BK539" s="87"/>
    </row>
    <row r="540" spans="1:63" x14ac:dyDescent="0.35">
      <c r="A540" s="81"/>
      <c r="F540" s="136"/>
      <c r="BA540" s="86"/>
      <c r="BB540" s="86"/>
      <c r="BF540" s="86"/>
      <c r="BG540" s="86"/>
      <c r="BH540" s="86"/>
      <c r="BI540" s="86"/>
      <c r="BJ540" s="86"/>
      <c r="BK540" s="87"/>
    </row>
    <row r="541" spans="1:63" x14ac:dyDescent="0.35">
      <c r="A541" s="81"/>
      <c r="F541" s="136"/>
      <c r="BA541" s="86"/>
      <c r="BB541" s="86"/>
      <c r="BF541" s="86"/>
      <c r="BG541" s="86"/>
      <c r="BH541" s="86"/>
      <c r="BI541" s="86"/>
      <c r="BJ541" s="86"/>
      <c r="BK541" s="87"/>
    </row>
    <row r="542" spans="1:63" x14ac:dyDescent="0.35">
      <c r="A542" s="81"/>
      <c r="F542" s="136"/>
      <c r="BA542" s="86"/>
      <c r="BB542" s="86"/>
      <c r="BF542" s="86"/>
      <c r="BG542" s="86"/>
      <c r="BH542" s="86"/>
      <c r="BI542" s="86"/>
      <c r="BJ542" s="86"/>
      <c r="BK542" s="87"/>
    </row>
    <row r="543" spans="1:63" x14ac:dyDescent="0.35">
      <c r="A543" s="81"/>
      <c r="F543" s="136"/>
      <c r="BA543" s="86"/>
      <c r="BB543" s="86"/>
      <c r="BF543" s="86"/>
      <c r="BG543" s="86"/>
      <c r="BH543" s="86"/>
      <c r="BI543" s="86"/>
      <c r="BJ543" s="86"/>
      <c r="BK543" s="87"/>
    </row>
    <row r="544" spans="1:63" x14ac:dyDescent="0.35">
      <c r="A544" s="81"/>
      <c r="F544" s="136"/>
      <c r="BA544" s="86"/>
      <c r="BB544" s="86"/>
      <c r="BF544" s="86"/>
      <c r="BG544" s="86"/>
      <c r="BH544" s="86"/>
      <c r="BI544" s="86"/>
      <c r="BJ544" s="86"/>
      <c r="BK544" s="87"/>
    </row>
    <row r="545" spans="1:63" x14ac:dyDescent="0.35">
      <c r="A545" s="81"/>
      <c r="F545" s="136"/>
      <c r="BA545" s="86"/>
      <c r="BB545" s="86"/>
      <c r="BF545" s="86"/>
      <c r="BG545" s="86"/>
      <c r="BH545" s="86"/>
      <c r="BI545" s="86"/>
      <c r="BJ545" s="86"/>
      <c r="BK545" s="87"/>
    </row>
    <row r="546" spans="1:63" x14ac:dyDescent="0.35">
      <c r="A546" s="81"/>
      <c r="F546" s="136"/>
      <c r="BA546" s="86"/>
      <c r="BB546" s="86"/>
      <c r="BF546" s="86"/>
      <c r="BG546" s="86"/>
      <c r="BH546" s="86"/>
      <c r="BI546" s="86"/>
      <c r="BJ546" s="86"/>
      <c r="BK546" s="87"/>
    </row>
    <row r="547" spans="1:63" x14ac:dyDescent="0.35">
      <c r="A547" s="81"/>
      <c r="F547" s="136"/>
      <c r="BA547" s="86"/>
      <c r="BB547" s="86"/>
      <c r="BF547" s="86"/>
      <c r="BG547" s="86"/>
      <c r="BH547" s="86"/>
      <c r="BI547" s="86"/>
      <c r="BJ547" s="86"/>
      <c r="BK547" s="87"/>
    </row>
    <row r="548" spans="1:63" x14ac:dyDescent="0.35">
      <c r="A548" s="81"/>
      <c r="F548" s="136"/>
      <c r="BA548" s="86"/>
      <c r="BB548" s="86"/>
      <c r="BF548" s="86"/>
      <c r="BG548" s="86"/>
      <c r="BH548" s="86"/>
      <c r="BI548" s="86"/>
      <c r="BJ548" s="86"/>
      <c r="BK548" s="87"/>
    </row>
    <row r="549" spans="1:63" x14ac:dyDescent="0.35">
      <c r="A549" s="81"/>
      <c r="F549" s="136"/>
      <c r="BA549" s="86"/>
      <c r="BB549" s="86"/>
      <c r="BF549" s="86"/>
      <c r="BG549" s="86"/>
      <c r="BH549" s="86"/>
      <c r="BI549" s="86"/>
      <c r="BJ549" s="86"/>
      <c r="BK549" s="87"/>
    </row>
    <row r="550" spans="1:63" x14ac:dyDescent="0.35">
      <c r="A550" s="81"/>
      <c r="F550" s="136"/>
      <c r="BA550" s="86"/>
      <c r="BB550" s="86"/>
      <c r="BF550" s="86"/>
      <c r="BG550" s="86"/>
      <c r="BH550" s="86"/>
      <c r="BI550" s="86"/>
      <c r="BJ550" s="86"/>
      <c r="BK550" s="87"/>
    </row>
    <row r="551" spans="1:63" x14ac:dyDescent="0.35">
      <c r="A551" s="81"/>
      <c r="F551" s="136"/>
      <c r="BA551" s="86"/>
      <c r="BB551" s="86"/>
      <c r="BF551" s="86"/>
      <c r="BG551" s="86"/>
      <c r="BH551" s="86"/>
      <c r="BI551" s="86"/>
      <c r="BJ551" s="86"/>
      <c r="BK551" s="87"/>
    </row>
    <row r="552" spans="1:63" x14ac:dyDescent="0.35">
      <c r="A552" s="81"/>
      <c r="F552" s="136"/>
      <c r="BA552" s="86"/>
      <c r="BB552" s="86"/>
      <c r="BF552" s="86"/>
      <c r="BG552" s="86"/>
      <c r="BH552" s="86"/>
      <c r="BI552" s="86"/>
      <c r="BJ552" s="86"/>
      <c r="BK552" s="87"/>
    </row>
    <row r="553" spans="1:63" x14ac:dyDescent="0.35">
      <c r="A553" s="81"/>
      <c r="F553" s="136"/>
      <c r="BA553" s="86"/>
      <c r="BB553" s="86"/>
      <c r="BF553" s="86"/>
      <c r="BG553" s="86"/>
      <c r="BH553" s="86"/>
      <c r="BI553" s="86"/>
      <c r="BJ553" s="86"/>
      <c r="BK553" s="87"/>
    </row>
    <row r="554" spans="1:63" x14ac:dyDescent="0.35">
      <c r="A554" s="81"/>
      <c r="F554" s="136"/>
      <c r="BA554" s="86"/>
      <c r="BB554" s="86"/>
      <c r="BF554" s="86"/>
      <c r="BG554" s="86"/>
      <c r="BH554" s="86"/>
      <c r="BI554" s="86"/>
      <c r="BJ554" s="86"/>
      <c r="BK554" s="87"/>
    </row>
    <row r="555" spans="1:63" x14ac:dyDescent="0.35">
      <c r="A555" s="81"/>
      <c r="F555" s="136"/>
      <c r="BA555" s="86"/>
      <c r="BB555" s="86"/>
      <c r="BF555" s="86"/>
      <c r="BG555" s="86"/>
      <c r="BH555" s="86"/>
      <c r="BI555" s="86"/>
      <c r="BJ555" s="86"/>
      <c r="BK555" s="87"/>
    </row>
    <row r="556" spans="1:63" x14ac:dyDescent="0.35">
      <c r="A556" s="81"/>
      <c r="F556" s="136"/>
      <c r="BA556" s="86"/>
      <c r="BB556" s="86"/>
      <c r="BF556" s="86"/>
      <c r="BG556" s="86"/>
      <c r="BH556" s="86"/>
      <c r="BI556" s="86"/>
      <c r="BJ556" s="86"/>
      <c r="BK556" s="87"/>
    </row>
    <row r="557" spans="1:63" x14ac:dyDescent="0.35">
      <c r="A557" s="81"/>
      <c r="F557" s="136"/>
      <c r="BA557" s="86"/>
      <c r="BB557" s="86"/>
      <c r="BF557" s="86"/>
      <c r="BG557" s="86"/>
      <c r="BH557" s="86"/>
      <c r="BI557" s="86"/>
      <c r="BJ557" s="86"/>
      <c r="BK557" s="87"/>
    </row>
    <row r="558" spans="1:63" x14ac:dyDescent="0.35">
      <c r="A558" s="81"/>
      <c r="F558" s="136"/>
      <c r="BA558" s="86"/>
      <c r="BB558" s="86"/>
      <c r="BF558" s="86"/>
      <c r="BG558" s="86"/>
      <c r="BH558" s="86"/>
      <c r="BI558" s="86"/>
      <c r="BJ558" s="86"/>
      <c r="BK558" s="87"/>
    </row>
    <row r="559" spans="1:63" x14ac:dyDescent="0.35">
      <c r="A559" s="81"/>
      <c r="F559" s="136"/>
      <c r="BA559" s="86"/>
      <c r="BB559" s="86"/>
      <c r="BF559" s="86"/>
      <c r="BG559" s="86"/>
      <c r="BH559" s="86"/>
      <c r="BI559" s="86"/>
      <c r="BJ559" s="86"/>
      <c r="BK559" s="87"/>
    </row>
    <row r="560" spans="1:63" x14ac:dyDescent="0.35">
      <c r="A560" s="81"/>
      <c r="F560" s="136"/>
      <c r="BA560" s="86"/>
      <c r="BB560" s="86"/>
      <c r="BF560" s="86"/>
      <c r="BG560" s="86"/>
      <c r="BH560" s="86"/>
      <c r="BI560" s="86"/>
      <c r="BJ560" s="86"/>
      <c r="BK560" s="87"/>
    </row>
    <row r="561" spans="1:63" x14ac:dyDescent="0.35">
      <c r="A561" s="81"/>
      <c r="F561" s="136"/>
      <c r="BA561" s="86"/>
      <c r="BB561" s="86"/>
      <c r="BF561" s="86"/>
      <c r="BG561" s="86"/>
      <c r="BH561" s="86"/>
      <c r="BI561" s="86"/>
      <c r="BJ561" s="86"/>
      <c r="BK561" s="87"/>
    </row>
    <row r="562" spans="1:63" x14ac:dyDescent="0.35">
      <c r="A562" s="81"/>
      <c r="F562" s="136"/>
      <c r="BA562" s="86"/>
      <c r="BB562" s="86"/>
      <c r="BF562" s="86"/>
      <c r="BG562" s="86"/>
      <c r="BH562" s="86"/>
      <c r="BI562" s="86"/>
      <c r="BJ562" s="86"/>
      <c r="BK562" s="87"/>
    </row>
    <row r="563" spans="1:63" x14ac:dyDescent="0.35">
      <c r="A563" s="81"/>
      <c r="F563" s="136"/>
      <c r="BA563" s="86"/>
      <c r="BB563" s="86"/>
      <c r="BF563" s="86"/>
      <c r="BG563" s="86"/>
      <c r="BH563" s="86"/>
      <c r="BI563" s="86"/>
      <c r="BJ563" s="86"/>
      <c r="BK563" s="87"/>
    </row>
    <row r="564" spans="1:63" x14ac:dyDescent="0.35">
      <c r="A564" s="81"/>
      <c r="F564" s="136"/>
      <c r="BA564" s="86"/>
      <c r="BB564" s="86"/>
      <c r="BF564" s="86"/>
      <c r="BG564" s="86"/>
      <c r="BH564" s="86"/>
      <c r="BI564" s="86"/>
      <c r="BJ564" s="86"/>
      <c r="BK564" s="87"/>
    </row>
    <row r="565" spans="1:63" x14ac:dyDescent="0.35">
      <c r="A565" s="81"/>
      <c r="F565" s="136"/>
      <c r="BA565" s="86"/>
      <c r="BB565" s="86"/>
      <c r="BF565" s="86"/>
      <c r="BG565" s="86"/>
      <c r="BH565" s="86"/>
      <c r="BI565" s="86"/>
      <c r="BJ565" s="86"/>
      <c r="BK565" s="87"/>
    </row>
    <row r="566" spans="1:63" x14ac:dyDescent="0.35">
      <c r="A566" s="81"/>
      <c r="F566" s="136"/>
      <c r="BA566" s="86"/>
      <c r="BB566" s="86"/>
      <c r="BF566" s="86"/>
      <c r="BG566" s="86"/>
      <c r="BH566" s="86"/>
      <c r="BI566" s="86"/>
      <c r="BJ566" s="86"/>
      <c r="BK566" s="87"/>
    </row>
    <row r="567" spans="1:63" x14ac:dyDescent="0.35">
      <c r="A567" s="81"/>
      <c r="F567" s="136"/>
      <c r="BA567" s="86"/>
      <c r="BB567" s="86"/>
      <c r="BF567" s="86"/>
      <c r="BG567" s="86"/>
      <c r="BH567" s="86"/>
      <c r="BI567" s="86"/>
      <c r="BJ567" s="86"/>
      <c r="BK567" s="87"/>
    </row>
    <row r="568" spans="1:63" x14ac:dyDescent="0.35">
      <c r="A568" s="81"/>
      <c r="F568" s="136"/>
      <c r="BA568" s="86"/>
      <c r="BB568" s="86"/>
      <c r="BF568" s="86"/>
      <c r="BG568" s="86"/>
      <c r="BH568" s="86"/>
      <c r="BI568" s="86"/>
      <c r="BJ568" s="86"/>
      <c r="BK568" s="87"/>
    </row>
    <row r="569" spans="1:63" x14ac:dyDescent="0.35">
      <c r="A569" s="81"/>
      <c r="F569" s="136"/>
      <c r="BA569" s="86"/>
      <c r="BB569" s="86"/>
      <c r="BF569" s="86"/>
      <c r="BG569" s="86"/>
      <c r="BH569" s="86"/>
      <c r="BI569" s="86"/>
      <c r="BJ569" s="86"/>
      <c r="BK569" s="87"/>
    </row>
    <row r="570" spans="1:63" x14ac:dyDescent="0.35">
      <c r="A570" s="81"/>
      <c r="F570" s="136"/>
      <c r="BA570" s="86"/>
      <c r="BB570" s="86"/>
      <c r="BF570" s="86"/>
      <c r="BG570" s="86"/>
      <c r="BH570" s="86"/>
      <c r="BI570" s="86"/>
      <c r="BJ570" s="86"/>
      <c r="BK570" s="87"/>
    </row>
    <row r="571" spans="1:63" x14ac:dyDescent="0.35">
      <c r="A571" s="81"/>
      <c r="F571" s="136"/>
      <c r="BA571" s="86"/>
      <c r="BB571" s="86"/>
      <c r="BF571" s="86"/>
      <c r="BG571" s="86"/>
      <c r="BH571" s="86"/>
      <c r="BI571" s="86"/>
      <c r="BJ571" s="86"/>
      <c r="BK571" s="87"/>
    </row>
    <row r="572" spans="1:63" x14ac:dyDescent="0.35">
      <c r="A572" s="81"/>
      <c r="F572" s="136"/>
      <c r="BA572" s="86"/>
      <c r="BB572" s="86"/>
      <c r="BF572" s="86"/>
      <c r="BG572" s="86"/>
      <c r="BH572" s="86"/>
      <c r="BI572" s="86"/>
      <c r="BJ572" s="86"/>
      <c r="BK572" s="87"/>
    </row>
    <row r="573" spans="1:63" x14ac:dyDescent="0.35">
      <c r="A573" s="81"/>
      <c r="F573" s="136"/>
      <c r="BA573" s="86"/>
      <c r="BB573" s="86"/>
      <c r="BF573" s="86"/>
      <c r="BG573" s="86"/>
      <c r="BH573" s="86"/>
      <c r="BI573" s="86"/>
      <c r="BJ573" s="86"/>
      <c r="BK573" s="87"/>
    </row>
    <row r="574" spans="1:63" x14ac:dyDescent="0.35">
      <c r="A574" s="81"/>
      <c r="F574" s="136"/>
      <c r="BA574" s="86"/>
      <c r="BB574" s="86"/>
      <c r="BF574" s="86"/>
      <c r="BG574" s="86"/>
      <c r="BH574" s="86"/>
      <c r="BI574" s="86"/>
      <c r="BJ574" s="86"/>
      <c r="BK574" s="87"/>
    </row>
    <row r="575" spans="1:63" x14ac:dyDescent="0.35">
      <c r="A575" s="81"/>
      <c r="F575" s="136"/>
      <c r="BA575" s="86"/>
      <c r="BB575" s="86"/>
      <c r="BF575" s="86"/>
      <c r="BG575" s="86"/>
      <c r="BH575" s="86"/>
      <c r="BI575" s="86"/>
      <c r="BJ575" s="86"/>
      <c r="BK575" s="87"/>
    </row>
    <row r="576" spans="1:63" x14ac:dyDescent="0.35">
      <c r="A576" s="81"/>
      <c r="F576" s="136"/>
      <c r="BA576" s="86"/>
      <c r="BB576" s="86"/>
      <c r="BF576" s="86"/>
      <c r="BG576" s="86"/>
      <c r="BH576" s="86"/>
      <c r="BI576" s="86"/>
      <c r="BJ576" s="86"/>
      <c r="BK576" s="87"/>
    </row>
    <row r="577" spans="1:63" x14ac:dyDescent="0.35">
      <c r="A577" s="81"/>
      <c r="F577" s="136"/>
      <c r="BA577" s="86"/>
      <c r="BB577" s="86"/>
      <c r="BF577" s="86"/>
      <c r="BG577" s="86"/>
      <c r="BH577" s="86"/>
      <c r="BI577" s="86"/>
      <c r="BJ577" s="86"/>
      <c r="BK577" s="87"/>
    </row>
    <row r="578" spans="1:63" x14ac:dyDescent="0.35">
      <c r="A578" s="81"/>
      <c r="F578" s="136"/>
      <c r="BA578" s="86"/>
      <c r="BB578" s="86"/>
      <c r="BF578" s="86"/>
      <c r="BG578" s="86"/>
      <c r="BH578" s="86"/>
      <c r="BI578" s="86"/>
      <c r="BJ578" s="86"/>
      <c r="BK578" s="87"/>
    </row>
    <row r="579" spans="1:63" x14ac:dyDescent="0.35">
      <c r="A579" s="81"/>
      <c r="F579" s="136"/>
      <c r="BA579" s="86"/>
      <c r="BB579" s="86"/>
      <c r="BF579" s="86"/>
      <c r="BG579" s="86"/>
      <c r="BH579" s="86"/>
      <c r="BI579" s="86"/>
      <c r="BJ579" s="86"/>
      <c r="BK579" s="87"/>
    </row>
    <row r="580" spans="1:63" x14ac:dyDescent="0.35">
      <c r="A580" s="81"/>
      <c r="F580" s="136"/>
      <c r="BA580" s="86"/>
      <c r="BB580" s="86"/>
      <c r="BF580" s="86"/>
      <c r="BG580" s="86"/>
      <c r="BH580" s="86"/>
      <c r="BI580" s="86"/>
      <c r="BJ580" s="86"/>
      <c r="BK580" s="87"/>
    </row>
    <row r="581" spans="1:63" x14ac:dyDescent="0.35">
      <c r="A581" s="81"/>
      <c r="F581" s="136"/>
      <c r="BA581" s="86"/>
      <c r="BB581" s="86"/>
      <c r="BF581" s="86"/>
      <c r="BG581" s="86"/>
      <c r="BH581" s="86"/>
      <c r="BI581" s="86"/>
      <c r="BJ581" s="86"/>
      <c r="BK581" s="87"/>
    </row>
    <row r="582" spans="1:63" x14ac:dyDescent="0.35">
      <c r="A582" s="81"/>
      <c r="F582" s="136"/>
      <c r="BA582" s="86"/>
      <c r="BB582" s="86"/>
      <c r="BF582" s="86"/>
      <c r="BG582" s="86"/>
      <c r="BH582" s="86"/>
      <c r="BI582" s="86"/>
      <c r="BJ582" s="86"/>
      <c r="BK582" s="87"/>
    </row>
    <row r="583" spans="1:63" x14ac:dyDescent="0.35">
      <c r="A583" s="81"/>
      <c r="F583" s="136"/>
      <c r="BA583" s="86"/>
      <c r="BB583" s="86"/>
      <c r="BF583" s="86"/>
      <c r="BG583" s="86"/>
      <c r="BH583" s="86"/>
      <c r="BI583" s="86"/>
      <c r="BJ583" s="86"/>
      <c r="BK583" s="87"/>
    </row>
    <row r="584" spans="1:63" x14ac:dyDescent="0.35">
      <c r="A584" s="81"/>
      <c r="F584" s="136"/>
      <c r="BA584" s="86"/>
      <c r="BB584" s="86"/>
      <c r="BF584" s="86"/>
      <c r="BG584" s="86"/>
      <c r="BH584" s="86"/>
      <c r="BI584" s="86"/>
      <c r="BJ584" s="86"/>
      <c r="BK584" s="87"/>
    </row>
    <row r="585" spans="1:63" x14ac:dyDescent="0.35">
      <c r="A585" s="81"/>
      <c r="F585" s="136"/>
      <c r="BA585" s="86"/>
      <c r="BB585" s="86"/>
    </row>
    <row r="586" spans="1:63" x14ac:dyDescent="0.35">
      <c r="A586" s="81"/>
      <c r="F586" s="136"/>
      <c r="BA586" s="86"/>
      <c r="BB586" s="86"/>
    </row>
    <row r="587" spans="1:63" x14ac:dyDescent="0.35">
      <c r="A587" s="81"/>
      <c r="F587" s="136"/>
      <c r="BA587" s="86"/>
      <c r="BB587" s="86"/>
    </row>
    <row r="588" spans="1:63" x14ac:dyDescent="0.35">
      <c r="A588" s="81"/>
      <c r="F588" s="136"/>
      <c r="BA588" s="86"/>
      <c r="BB588" s="86"/>
    </row>
    <row r="589" spans="1:63" x14ac:dyDescent="0.35">
      <c r="A589" s="81"/>
      <c r="F589" s="8"/>
      <c r="BA589" s="86"/>
      <c r="BB589" s="86"/>
    </row>
    <row r="590" spans="1:63" x14ac:dyDescent="0.35">
      <c r="F590" s="8"/>
      <c r="BA590" s="86"/>
      <c r="BB590" s="86"/>
    </row>
    <row r="591" spans="1:63" x14ac:dyDescent="0.35">
      <c r="F591" s="8"/>
      <c r="BA591" s="86"/>
      <c r="BB591" s="86"/>
    </row>
    <row r="592" spans="1:63" x14ac:dyDescent="0.35">
      <c r="F592" s="8"/>
      <c r="BA592" s="86"/>
      <c r="BB592" s="86"/>
    </row>
    <row r="593" spans="6:54" x14ac:dyDescent="0.35">
      <c r="F593" s="8"/>
      <c r="BA593" s="86"/>
      <c r="BB593" s="86"/>
    </row>
    <row r="594" spans="6:54" x14ac:dyDescent="0.35">
      <c r="BA594" s="86"/>
      <c r="BB594" s="86"/>
    </row>
    <row r="595" spans="6:54" x14ac:dyDescent="0.35">
      <c r="BA595" s="86"/>
      <c r="BB595" s="86"/>
    </row>
    <row r="596" spans="6:54" x14ac:dyDescent="0.35">
      <c r="BA596" s="86"/>
      <c r="BB596" s="86"/>
    </row>
    <row r="597" spans="6:54" x14ac:dyDescent="0.35">
      <c r="BA597" s="86"/>
      <c r="BB597" s="86"/>
    </row>
  </sheetData>
  <sheetProtection selectLockedCells="1"/>
  <autoFilter ref="A27:CB384" xr:uid="{3D9C0E57-B0BF-41C2-A09C-210B365E144B}"/>
  <mergeCells count="2869">
    <mergeCell ref="G101:G105"/>
    <mergeCell ref="H101:H105"/>
    <mergeCell ref="G143:G144"/>
    <mergeCell ref="H143:H144"/>
    <mergeCell ref="J143:J144"/>
    <mergeCell ref="G135:G136"/>
    <mergeCell ref="H135:H136"/>
    <mergeCell ref="G137:G138"/>
    <mergeCell ref="H137:H138"/>
    <mergeCell ref="AK46:AK50"/>
    <mergeCell ref="AK52:AK57"/>
    <mergeCell ref="BM130:BM138"/>
    <mergeCell ref="BN130:BN138"/>
    <mergeCell ref="AJ134:AJ138"/>
    <mergeCell ref="AK135:AK138"/>
    <mergeCell ref="AL134:AL138"/>
    <mergeCell ref="AM134:AM138"/>
    <mergeCell ref="AO134:AO138"/>
    <mergeCell ref="AQ134:AQ138"/>
    <mergeCell ref="AS134:AS138"/>
    <mergeCell ref="AU134:AU138"/>
    <mergeCell ref="AW134:AW138"/>
    <mergeCell ref="AY134:AY138"/>
    <mergeCell ref="BA134:BA138"/>
    <mergeCell ref="BB134:BB138"/>
    <mergeCell ref="BC134:BC138"/>
    <mergeCell ref="BD134:BD138"/>
    <mergeCell ref="BE134:BE138"/>
    <mergeCell ref="BF134:BF138"/>
    <mergeCell ref="BE130:BE133"/>
    <mergeCell ref="BF130:BF133"/>
    <mergeCell ref="AK132:AK133"/>
    <mergeCell ref="I373:I378"/>
    <mergeCell ref="I379:I384"/>
    <mergeCell ref="I385:I390"/>
    <mergeCell ref="I391:I396"/>
    <mergeCell ref="I217:I222"/>
    <mergeCell ref="I223:I228"/>
    <mergeCell ref="I229:I234"/>
    <mergeCell ref="I235:I240"/>
    <mergeCell ref="I241:I246"/>
    <mergeCell ref="I247:I252"/>
    <mergeCell ref="I253:I258"/>
    <mergeCell ref="I259:I264"/>
    <mergeCell ref="I265:I270"/>
    <mergeCell ref="I271:I276"/>
    <mergeCell ref="I277:I282"/>
    <mergeCell ref="I283:I288"/>
    <mergeCell ref="I289:I294"/>
    <mergeCell ref="I295:I300"/>
    <mergeCell ref="I301:I306"/>
    <mergeCell ref="I307:I312"/>
    <mergeCell ref="I355:I360"/>
    <mergeCell ref="I349:I354"/>
    <mergeCell ref="I193:I198"/>
    <mergeCell ref="I199:I204"/>
    <mergeCell ref="I205:I210"/>
    <mergeCell ref="I211:I216"/>
    <mergeCell ref="I319:I324"/>
    <mergeCell ref="I325:I330"/>
    <mergeCell ref="I331:I336"/>
    <mergeCell ref="I337:I342"/>
    <mergeCell ref="I343:I348"/>
    <mergeCell ref="H23:AL23"/>
    <mergeCell ref="H10:AL10"/>
    <mergeCell ref="H11:AL11"/>
    <mergeCell ref="H12:AL12"/>
    <mergeCell ref="H13:AL13"/>
    <mergeCell ref="H14:AL14"/>
    <mergeCell ref="H15:AL15"/>
    <mergeCell ref="H16:AL16"/>
    <mergeCell ref="H17:AL17"/>
    <mergeCell ref="H21:AL21"/>
    <mergeCell ref="I145:I150"/>
    <mergeCell ref="I151:I156"/>
    <mergeCell ref="I157:I162"/>
    <mergeCell ref="K34:K39"/>
    <mergeCell ref="L34:L39"/>
    <mergeCell ref="M34:M39"/>
    <mergeCell ref="N34:N39"/>
    <mergeCell ref="Z52:Z57"/>
    <mergeCell ref="AC52:AC57"/>
    <mergeCell ref="P52:P57"/>
    <mergeCell ref="Q52:Q57"/>
    <mergeCell ref="V58:V63"/>
    <mergeCell ref="E349:E354"/>
    <mergeCell ref="E355:E360"/>
    <mergeCell ref="E361:E366"/>
    <mergeCell ref="E367:E372"/>
    <mergeCell ref="E373:E378"/>
    <mergeCell ref="E379:E384"/>
    <mergeCell ref="E385:E390"/>
    <mergeCell ref="E391:E396"/>
    <mergeCell ref="I34:I39"/>
    <mergeCell ref="I40:I45"/>
    <mergeCell ref="I46:I51"/>
    <mergeCell ref="I52:I57"/>
    <mergeCell ref="I58:I63"/>
    <mergeCell ref="I64:I69"/>
    <mergeCell ref="I70:I75"/>
    <mergeCell ref="I76:I81"/>
    <mergeCell ref="I82:I87"/>
    <mergeCell ref="I88:I93"/>
    <mergeCell ref="I94:I99"/>
    <mergeCell ref="I100:I105"/>
    <mergeCell ref="I106:I111"/>
    <mergeCell ref="I112:I117"/>
    <mergeCell ref="I118:I123"/>
    <mergeCell ref="I124:I129"/>
    <mergeCell ref="I130:I138"/>
    <mergeCell ref="I139:I144"/>
    <mergeCell ref="I313:I318"/>
    <mergeCell ref="I163:I168"/>
    <mergeCell ref="I169:I174"/>
    <mergeCell ref="I175:I180"/>
    <mergeCell ref="I181:I186"/>
    <mergeCell ref="I187:I192"/>
    <mergeCell ref="F175:F180"/>
    <mergeCell ref="F181:F186"/>
    <mergeCell ref="F187:F192"/>
    <mergeCell ref="F193:F198"/>
    <mergeCell ref="F199:F204"/>
    <mergeCell ref="F205:F210"/>
    <mergeCell ref="F211:F216"/>
    <mergeCell ref="F217:F222"/>
    <mergeCell ref="F223:F228"/>
    <mergeCell ref="F229:F234"/>
    <mergeCell ref="E325:E330"/>
    <mergeCell ref="E331:E336"/>
    <mergeCell ref="E313:E318"/>
    <mergeCell ref="E217:E222"/>
    <mergeCell ref="E223:E228"/>
    <mergeCell ref="E229:E234"/>
    <mergeCell ref="E235:E240"/>
    <mergeCell ref="E241:E246"/>
    <mergeCell ref="E247:E252"/>
    <mergeCell ref="E253:E258"/>
    <mergeCell ref="E259:E264"/>
    <mergeCell ref="E265:E270"/>
    <mergeCell ref="E271:E276"/>
    <mergeCell ref="E277:E282"/>
    <mergeCell ref="E283:E288"/>
    <mergeCell ref="E289:E294"/>
    <mergeCell ref="E295:E300"/>
    <mergeCell ref="E118:E123"/>
    <mergeCell ref="E124:E129"/>
    <mergeCell ref="E130:E138"/>
    <mergeCell ref="E139:E144"/>
    <mergeCell ref="E145:E150"/>
    <mergeCell ref="E151:E156"/>
    <mergeCell ref="E157:E162"/>
    <mergeCell ref="E163:E168"/>
    <mergeCell ref="E169:E174"/>
    <mergeCell ref="E175:E180"/>
    <mergeCell ref="E181:E186"/>
    <mergeCell ref="E187:E192"/>
    <mergeCell ref="E193:E198"/>
    <mergeCell ref="E199:E204"/>
    <mergeCell ref="E205:E210"/>
    <mergeCell ref="E301:E306"/>
    <mergeCell ref="E307:E312"/>
    <mergeCell ref="F541:F546"/>
    <mergeCell ref="F547:F552"/>
    <mergeCell ref="F553:F558"/>
    <mergeCell ref="F559:F564"/>
    <mergeCell ref="F565:F570"/>
    <mergeCell ref="F571:F576"/>
    <mergeCell ref="F577:F582"/>
    <mergeCell ref="F583:F588"/>
    <mergeCell ref="A1:AN1"/>
    <mergeCell ref="AO1:BV1"/>
    <mergeCell ref="C4:F4"/>
    <mergeCell ref="C5:F5"/>
    <mergeCell ref="F8:AL8"/>
    <mergeCell ref="H9:AL9"/>
    <mergeCell ref="H18:AL18"/>
    <mergeCell ref="H19:AL19"/>
    <mergeCell ref="H20:AL20"/>
    <mergeCell ref="E28:E33"/>
    <mergeCell ref="E34:E39"/>
    <mergeCell ref="E40:E45"/>
    <mergeCell ref="E46:E51"/>
    <mergeCell ref="E52:E57"/>
    <mergeCell ref="E58:E63"/>
    <mergeCell ref="E64:E69"/>
    <mergeCell ref="E70:E75"/>
    <mergeCell ref="E76:E81"/>
    <mergeCell ref="E82:E87"/>
    <mergeCell ref="F439:F444"/>
    <mergeCell ref="E88:E93"/>
    <mergeCell ref="E94:E99"/>
    <mergeCell ref="E106:E111"/>
    <mergeCell ref="E112:E117"/>
    <mergeCell ref="F445:F450"/>
    <mergeCell ref="F451:F456"/>
    <mergeCell ref="F457:F462"/>
    <mergeCell ref="F463:F468"/>
    <mergeCell ref="F469:F474"/>
    <mergeCell ref="F475:F480"/>
    <mergeCell ref="F481:F486"/>
    <mergeCell ref="F487:F492"/>
    <mergeCell ref="F493:F498"/>
    <mergeCell ref="F499:F504"/>
    <mergeCell ref="F505:F510"/>
    <mergeCell ref="F511:F516"/>
    <mergeCell ref="F517:F522"/>
    <mergeCell ref="F523:F528"/>
    <mergeCell ref="F529:F534"/>
    <mergeCell ref="F535:F540"/>
    <mergeCell ref="F337:F342"/>
    <mergeCell ref="F343:F348"/>
    <mergeCell ref="F349:F354"/>
    <mergeCell ref="F355:F360"/>
    <mergeCell ref="F361:F366"/>
    <mergeCell ref="F367:F372"/>
    <mergeCell ref="F373:F378"/>
    <mergeCell ref="F379:F384"/>
    <mergeCell ref="F385:F390"/>
    <mergeCell ref="F391:F396"/>
    <mergeCell ref="F397:F402"/>
    <mergeCell ref="F403:F408"/>
    <mergeCell ref="F409:F414"/>
    <mergeCell ref="F415:F420"/>
    <mergeCell ref="F421:F426"/>
    <mergeCell ref="F427:F432"/>
    <mergeCell ref="F76:F81"/>
    <mergeCell ref="F82:F87"/>
    <mergeCell ref="F88:F93"/>
    <mergeCell ref="F94:F99"/>
    <mergeCell ref="F100:F105"/>
    <mergeCell ref="F106:F111"/>
    <mergeCell ref="F112:F117"/>
    <mergeCell ref="F118:F123"/>
    <mergeCell ref="F124:F129"/>
    <mergeCell ref="F130:F138"/>
    <mergeCell ref="F139:F144"/>
    <mergeCell ref="F145:F150"/>
    <mergeCell ref="F433:F438"/>
    <mergeCell ref="F235:F240"/>
    <mergeCell ref="F241:F246"/>
    <mergeCell ref="F247:F252"/>
    <mergeCell ref="F253:F258"/>
    <mergeCell ref="F259:F264"/>
    <mergeCell ref="F265:F270"/>
    <mergeCell ref="F271:F276"/>
    <mergeCell ref="F277:F282"/>
    <mergeCell ref="F283:F288"/>
    <mergeCell ref="F289:F294"/>
    <mergeCell ref="F295:F300"/>
    <mergeCell ref="F301:F306"/>
    <mergeCell ref="F307:F312"/>
    <mergeCell ref="F313:F318"/>
    <mergeCell ref="F319:F324"/>
    <mergeCell ref="F331:F336"/>
    <mergeCell ref="F157:F162"/>
    <mergeCell ref="F163:F168"/>
    <mergeCell ref="F169:F174"/>
    <mergeCell ref="F40:F45"/>
    <mergeCell ref="T28:T33"/>
    <mergeCell ref="U28:U33"/>
    <mergeCell ref="V28:V33"/>
    <mergeCell ref="W28:W33"/>
    <mergeCell ref="X28:X33"/>
    <mergeCell ref="Y28:Y33"/>
    <mergeCell ref="N28:N33"/>
    <mergeCell ref="O28:O33"/>
    <mergeCell ref="W34:W39"/>
    <mergeCell ref="X34:X39"/>
    <mergeCell ref="Y34:Y39"/>
    <mergeCell ref="Z34:Z39"/>
    <mergeCell ref="AA34:AA39"/>
    <mergeCell ref="P34:P39"/>
    <mergeCell ref="Q34:Q39"/>
    <mergeCell ref="A34:A39"/>
    <mergeCell ref="G35:G39"/>
    <mergeCell ref="H35:H39"/>
    <mergeCell ref="J36:J39"/>
    <mergeCell ref="H41:H45"/>
    <mergeCell ref="J43:J45"/>
    <mergeCell ref="V34:V39"/>
    <mergeCell ref="G28:G33"/>
    <mergeCell ref="H28:H33"/>
    <mergeCell ref="J29:J33"/>
    <mergeCell ref="R34:R39"/>
    <mergeCell ref="S34:S39"/>
    <mergeCell ref="A28:A33"/>
    <mergeCell ref="B28:B33"/>
    <mergeCell ref="C28:C33"/>
    <mergeCell ref="D28:D33"/>
    <mergeCell ref="K28:K33"/>
    <mergeCell ref="L28:L33"/>
    <mergeCell ref="M28:M33"/>
    <mergeCell ref="A25:J26"/>
    <mergeCell ref="K25:AI25"/>
    <mergeCell ref="F28:F33"/>
    <mergeCell ref="I28:I33"/>
    <mergeCell ref="AJ25:BH25"/>
    <mergeCell ref="BI25:BM25"/>
    <mergeCell ref="BI26:BJ26"/>
    <mergeCell ref="F34:F39"/>
    <mergeCell ref="BH34:BH39"/>
    <mergeCell ref="BI34:BI39"/>
    <mergeCell ref="BJ34:BJ39"/>
    <mergeCell ref="T34:T39"/>
    <mergeCell ref="U34:U39"/>
    <mergeCell ref="BK34:BK39"/>
    <mergeCell ref="BL34:BL39"/>
    <mergeCell ref="AO35:AO39"/>
    <mergeCell ref="AQ35:AQ39"/>
    <mergeCell ref="AS35:AS39"/>
    <mergeCell ref="AU35:AU39"/>
    <mergeCell ref="AW35:AW39"/>
    <mergeCell ref="AY35:AY39"/>
    <mergeCell ref="BA35:BA39"/>
    <mergeCell ref="BB35:BB39"/>
    <mergeCell ref="BN25:BN26"/>
    <mergeCell ref="K26:AD26"/>
    <mergeCell ref="AE26:AI26"/>
    <mergeCell ref="AJ26:AL26"/>
    <mergeCell ref="AM26:BB26"/>
    <mergeCell ref="BC26:BD26"/>
    <mergeCell ref="BE26:BF26"/>
    <mergeCell ref="P28:P33"/>
    <mergeCell ref="Q28:Q33"/>
    <mergeCell ref="R28:R33"/>
    <mergeCell ref="S28:S33"/>
    <mergeCell ref="BG26:BH26"/>
    <mergeCell ref="BK26:BM26"/>
    <mergeCell ref="BI28:BI33"/>
    <mergeCell ref="BJ28:BJ33"/>
    <mergeCell ref="BK28:BK33"/>
    <mergeCell ref="BL28:BL33"/>
    <mergeCell ref="BM28:BM33"/>
    <mergeCell ref="BN28:BN33"/>
    <mergeCell ref="AF28:AF33"/>
    <mergeCell ref="AG28:AG33"/>
    <mergeCell ref="AH28:AH33"/>
    <mergeCell ref="AI28:AI33"/>
    <mergeCell ref="BG28:BG33"/>
    <mergeCell ref="BH28:BH33"/>
    <mergeCell ref="Z28:Z33"/>
    <mergeCell ref="AA28:AA33"/>
    <mergeCell ref="AB28:AB33"/>
    <mergeCell ref="AC28:AC33"/>
    <mergeCell ref="AD28:AD33"/>
    <mergeCell ref="BF28:BF33"/>
    <mergeCell ref="AE28:AE33"/>
    <mergeCell ref="BN40:BN45"/>
    <mergeCell ref="BN34:BN39"/>
    <mergeCell ref="BM34:BM39"/>
    <mergeCell ref="BM40:BM45"/>
    <mergeCell ref="AH34:AH39"/>
    <mergeCell ref="AI34:AI39"/>
    <mergeCell ref="BG34:BG39"/>
    <mergeCell ref="BE41:BE45"/>
    <mergeCell ref="BF41:BF45"/>
    <mergeCell ref="B34:B39"/>
    <mergeCell ref="C34:C39"/>
    <mergeCell ref="D34:D39"/>
    <mergeCell ref="W40:W45"/>
    <mergeCell ref="L40:L45"/>
    <mergeCell ref="M40:M45"/>
    <mergeCell ref="N40:N45"/>
    <mergeCell ref="O40:O45"/>
    <mergeCell ref="P40:P45"/>
    <mergeCell ref="Q40:Q45"/>
    <mergeCell ref="B40:B45"/>
    <mergeCell ref="C40:C45"/>
    <mergeCell ref="D40:D45"/>
    <mergeCell ref="K40:K45"/>
    <mergeCell ref="R40:R45"/>
    <mergeCell ref="S40:S45"/>
    <mergeCell ref="T40:T45"/>
    <mergeCell ref="U40:U45"/>
    <mergeCell ref="O34:O39"/>
    <mergeCell ref="AJ35:AJ39"/>
    <mergeCell ref="AK35:AK39"/>
    <mergeCell ref="AL35:AL39"/>
    <mergeCell ref="AM35:AM39"/>
    <mergeCell ref="A46:A51"/>
    <mergeCell ref="B46:B51"/>
    <mergeCell ref="C46:C51"/>
    <mergeCell ref="D46:D51"/>
    <mergeCell ref="K46:K51"/>
    <mergeCell ref="BG40:BG45"/>
    <mergeCell ref="BH40:BH45"/>
    <mergeCell ref="BI40:BI45"/>
    <mergeCell ref="BJ40:BJ45"/>
    <mergeCell ref="BK40:BK45"/>
    <mergeCell ref="BL40:BL45"/>
    <mergeCell ref="AD40:AD45"/>
    <mergeCell ref="AE40:AE45"/>
    <mergeCell ref="AF40:AF45"/>
    <mergeCell ref="AG40:AG45"/>
    <mergeCell ref="AH40:AH45"/>
    <mergeCell ref="AI40:AI45"/>
    <mergeCell ref="X40:X45"/>
    <mergeCell ref="Y40:Y45"/>
    <mergeCell ref="Z40:Z45"/>
    <mergeCell ref="AA40:AA45"/>
    <mergeCell ref="AB40:AB45"/>
    <mergeCell ref="AC40:AC45"/>
    <mergeCell ref="F46:F51"/>
    <mergeCell ref="S46:S51"/>
    <mergeCell ref="T46:T51"/>
    <mergeCell ref="U46:U51"/>
    <mergeCell ref="V46:V51"/>
    <mergeCell ref="O46:O51"/>
    <mergeCell ref="P46:P51"/>
    <mergeCell ref="Q46:Q51"/>
    <mergeCell ref="G41:G45"/>
    <mergeCell ref="BM46:BM51"/>
    <mergeCell ref="W46:W51"/>
    <mergeCell ref="L46:L51"/>
    <mergeCell ref="M46:M51"/>
    <mergeCell ref="N46:N51"/>
    <mergeCell ref="BN46:BN51"/>
    <mergeCell ref="V40:V45"/>
    <mergeCell ref="A40:A45"/>
    <mergeCell ref="A52:A57"/>
    <mergeCell ref="B52:B57"/>
    <mergeCell ref="C52:C57"/>
    <mergeCell ref="D52:D57"/>
    <mergeCell ref="K52:K57"/>
    <mergeCell ref="BG46:BG51"/>
    <mergeCell ref="BH46:BH51"/>
    <mergeCell ref="BI46:BI51"/>
    <mergeCell ref="BJ46:BJ51"/>
    <mergeCell ref="BK46:BK51"/>
    <mergeCell ref="BL46:BL51"/>
    <mergeCell ref="AD46:AD51"/>
    <mergeCell ref="AE46:AE51"/>
    <mergeCell ref="AF46:AF51"/>
    <mergeCell ref="AG46:AG51"/>
    <mergeCell ref="AH46:AH51"/>
    <mergeCell ref="AI46:AI51"/>
    <mergeCell ref="X46:X51"/>
    <mergeCell ref="Y46:Y51"/>
    <mergeCell ref="Z46:Z51"/>
    <mergeCell ref="AA46:AA51"/>
    <mergeCell ref="AB46:AB51"/>
    <mergeCell ref="AC46:AC51"/>
    <mergeCell ref="R46:R51"/>
    <mergeCell ref="F52:F57"/>
    <mergeCell ref="A58:A63"/>
    <mergeCell ref="B58:B63"/>
    <mergeCell ref="C58:C63"/>
    <mergeCell ref="D58:D63"/>
    <mergeCell ref="K58:K63"/>
    <mergeCell ref="BG52:BG57"/>
    <mergeCell ref="BH52:BH57"/>
    <mergeCell ref="BI52:BI57"/>
    <mergeCell ref="BJ52:BJ57"/>
    <mergeCell ref="BK52:BK57"/>
    <mergeCell ref="BL52:BL57"/>
    <mergeCell ref="AD52:AD57"/>
    <mergeCell ref="AE52:AE57"/>
    <mergeCell ref="AF52:AF57"/>
    <mergeCell ref="AG52:AG57"/>
    <mergeCell ref="AH52:AH57"/>
    <mergeCell ref="AI52:AI57"/>
    <mergeCell ref="X52:X57"/>
    <mergeCell ref="Y52:Y57"/>
    <mergeCell ref="AA52:AA57"/>
    <mergeCell ref="AB52:AB57"/>
    <mergeCell ref="S52:S57"/>
    <mergeCell ref="T52:T57"/>
    <mergeCell ref="U52:U57"/>
    <mergeCell ref="V52:V57"/>
    <mergeCell ref="W52:W57"/>
    <mergeCell ref="L52:L57"/>
    <mergeCell ref="M52:M57"/>
    <mergeCell ref="N52:N57"/>
    <mergeCell ref="O52:O57"/>
    <mergeCell ref="F58:F63"/>
    <mergeCell ref="BN64:BN69"/>
    <mergeCell ref="W58:W63"/>
    <mergeCell ref="L58:L63"/>
    <mergeCell ref="M58:M63"/>
    <mergeCell ref="N58:N63"/>
    <mergeCell ref="O58:O63"/>
    <mergeCell ref="P58:P63"/>
    <mergeCell ref="Q58:Q63"/>
    <mergeCell ref="BM52:BM57"/>
    <mergeCell ref="BN52:BN57"/>
    <mergeCell ref="BM58:BM63"/>
    <mergeCell ref="AC64:AC69"/>
    <mergeCell ref="R64:R69"/>
    <mergeCell ref="S64:S69"/>
    <mergeCell ref="T64:T69"/>
    <mergeCell ref="U64:U69"/>
    <mergeCell ref="V64:V69"/>
    <mergeCell ref="N64:N69"/>
    <mergeCell ref="O64:O69"/>
    <mergeCell ref="P64:P69"/>
    <mergeCell ref="Q64:Q69"/>
    <mergeCell ref="BN58:BN63"/>
    <mergeCell ref="BM64:BM69"/>
    <mergeCell ref="R52:R57"/>
    <mergeCell ref="BG58:BG63"/>
    <mergeCell ref="BH58:BH63"/>
    <mergeCell ref="BI58:BI63"/>
    <mergeCell ref="BJ58:BJ63"/>
    <mergeCell ref="BK58:BK63"/>
    <mergeCell ref="BL58:BL63"/>
    <mergeCell ref="AD58:AD63"/>
    <mergeCell ref="AE58:AE63"/>
    <mergeCell ref="BE58:BE63"/>
    <mergeCell ref="BF58:BF63"/>
    <mergeCell ref="BE64:BE69"/>
    <mergeCell ref="BF64:BF69"/>
    <mergeCell ref="A70:A75"/>
    <mergeCell ref="B70:B75"/>
    <mergeCell ref="C70:C75"/>
    <mergeCell ref="D70:D75"/>
    <mergeCell ref="K70:K75"/>
    <mergeCell ref="AB70:AB75"/>
    <mergeCell ref="AC70:AC75"/>
    <mergeCell ref="R70:R75"/>
    <mergeCell ref="S70:S75"/>
    <mergeCell ref="P70:P75"/>
    <mergeCell ref="Q70:Q75"/>
    <mergeCell ref="A64:A69"/>
    <mergeCell ref="B64:B69"/>
    <mergeCell ref="C64:C69"/>
    <mergeCell ref="D64:D69"/>
    <mergeCell ref="F64:F69"/>
    <mergeCell ref="F70:F75"/>
    <mergeCell ref="G61:G63"/>
    <mergeCell ref="H61:H63"/>
    <mergeCell ref="J60:J63"/>
    <mergeCell ref="AJ58:AJ63"/>
    <mergeCell ref="AK58:AK63"/>
    <mergeCell ref="AL58:AL63"/>
    <mergeCell ref="AM58:AM63"/>
    <mergeCell ref="AO58:AO63"/>
    <mergeCell ref="AQ58:AQ63"/>
    <mergeCell ref="AS58:AS63"/>
    <mergeCell ref="AU58:AU63"/>
    <mergeCell ref="BG64:BG69"/>
    <mergeCell ref="BH64:BH69"/>
    <mergeCell ref="BI64:BI69"/>
    <mergeCell ref="BJ64:BJ69"/>
    <mergeCell ref="BK64:BK69"/>
    <mergeCell ref="BL64:BL69"/>
    <mergeCell ref="AD64:AD69"/>
    <mergeCell ref="AE64:AE69"/>
    <mergeCell ref="AF64:AF69"/>
    <mergeCell ref="AG64:AG69"/>
    <mergeCell ref="AH64:AH69"/>
    <mergeCell ref="AI64:AI69"/>
    <mergeCell ref="X64:X69"/>
    <mergeCell ref="Y64:Y69"/>
    <mergeCell ref="Z64:Z69"/>
    <mergeCell ref="AA64:AA69"/>
    <mergeCell ref="AB64:AB69"/>
    <mergeCell ref="BM70:BM75"/>
    <mergeCell ref="BN70:BN75"/>
    <mergeCell ref="A76:A81"/>
    <mergeCell ref="B76:B81"/>
    <mergeCell ref="C76:C81"/>
    <mergeCell ref="D76:D81"/>
    <mergeCell ref="K76:K81"/>
    <mergeCell ref="BG70:BG75"/>
    <mergeCell ref="BH70:BH75"/>
    <mergeCell ref="BI70:BI75"/>
    <mergeCell ref="BJ70:BJ75"/>
    <mergeCell ref="BK70:BK75"/>
    <mergeCell ref="BL70:BL75"/>
    <mergeCell ref="AD70:AD75"/>
    <mergeCell ref="AE70:AE75"/>
    <mergeCell ref="AF70:AF75"/>
    <mergeCell ref="AG70:AG75"/>
    <mergeCell ref="AH70:AH75"/>
    <mergeCell ref="AI70:AI75"/>
    <mergeCell ref="X70:X75"/>
    <mergeCell ref="Y70:Y75"/>
    <mergeCell ref="Z70:Z75"/>
    <mergeCell ref="AA70:AA75"/>
    <mergeCell ref="BM76:BM81"/>
    <mergeCell ref="T70:T75"/>
    <mergeCell ref="U70:U75"/>
    <mergeCell ref="V70:V75"/>
    <mergeCell ref="W70:W75"/>
    <mergeCell ref="L70:L75"/>
    <mergeCell ref="M70:M75"/>
    <mergeCell ref="N70:N75"/>
    <mergeCell ref="O70:O75"/>
    <mergeCell ref="BN82:BN87"/>
    <mergeCell ref="W76:W81"/>
    <mergeCell ref="L76:L81"/>
    <mergeCell ref="M76:M81"/>
    <mergeCell ref="N76:N81"/>
    <mergeCell ref="O76:O81"/>
    <mergeCell ref="P76:P81"/>
    <mergeCell ref="Q76:Q81"/>
    <mergeCell ref="X82:X87"/>
    <mergeCell ref="Y82:Y87"/>
    <mergeCell ref="Z82:Z87"/>
    <mergeCell ref="AA82:AA87"/>
    <mergeCell ref="AB82:AB87"/>
    <mergeCell ref="AC82:AC87"/>
    <mergeCell ref="R82:R87"/>
    <mergeCell ref="S82:S87"/>
    <mergeCell ref="T82:T87"/>
    <mergeCell ref="U82:U87"/>
    <mergeCell ref="V82:V87"/>
    <mergeCell ref="N82:N87"/>
    <mergeCell ref="BN76:BN81"/>
    <mergeCell ref="P82:P87"/>
    <mergeCell ref="Q82:Q87"/>
    <mergeCell ref="BG76:BG81"/>
    <mergeCell ref="BH76:BH81"/>
    <mergeCell ref="BI76:BI81"/>
    <mergeCell ref="BJ76:BJ81"/>
    <mergeCell ref="BK76:BK81"/>
    <mergeCell ref="BL76:BL81"/>
    <mergeCell ref="AD76:AD81"/>
    <mergeCell ref="AE76:AE81"/>
    <mergeCell ref="AF76:AF81"/>
    <mergeCell ref="AG76:AG81"/>
    <mergeCell ref="AH76:AH81"/>
    <mergeCell ref="BM82:BM87"/>
    <mergeCell ref="W82:W87"/>
    <mergeCell ref="L82:L87"/>
    <mergeCell ref="M82:M87"/>
    <mergeCell ref="AI76:AI81"/>
    <mergeCell ref="X76:X81"/>
    <mergeCell ref="Y76:Y81"/>
    <mergeCell ref="Z76:Z81"/>
    <mergeCell ref="AA76:AA81"/>
    <mergeCell ref="AB76:AB81"/>
    <mergeCell ref="AC76:AC81"/>
    <mergeCell ref="R76:R81"/>
    <mergeCell ref="S76:S81"/>
    <mergeCell ref="T76:T81"/>
    <mergeCell ref="U76:U81"/>
    <mergeCell ref="O82:O87"/>
    <mergeCell ref="V76:V81"/>
    <mergeCell ref="BE82:BE87"/>
    <mergeCell ref="BF82:BF87"/>
    <mergeCell ref="A88:A93"/>
    <mergeCell ref="B88:B93"/>
    <mergeCell ref="C88:C93"/>
    <mergeCell ref="D88:D93"/>
    <mergeCell ref="K88:K93"/>
    <mergeCell ref="BG82:BG87"/>
    <mergeCell ref="BH82:BH87"/>
    <mergeCell ref="BI82:BI87"/>
    <mergeCell ref="BJ82:BJ87"/>
    <mergeCell ref="BK82:BK87"/>
    <mergeCell ref="BL82:BL87"/>
    <mergeCell ref="AD82:AD87"/>
    <mergeCell ref="AE82:AE87"/>
    <mergeCell ref="AF82:AF87"/>
    <mergeCell ref="AG82:AG87"/>
    <mergeCell ref="AH82:AH87"/>
    <mergeCell ref="AI82:AI87"/>
    <mergeCell ref="AB88:AB93"/>
    <mergeCell ref="AC88:AC93"/>
    <mergeCell ref="R88:R93"/>
    <mergeCell ref="S88:S93"/>
    <mergeCell ref="W88:W93"/>
    <mergeCell ref="L88:L93"/>
    <mergeCell ref="M88:M93"/>
    <mergeCell ref="N88:N93"/>
    <mergeCell ref="O88:O93"/>
    <mergeCell ref="P88:P93"/>
    <mergeCell ref="Q88:Q93"/>
    <mergeCell ref="A82:A87"/>
    <mergeCell ref="B82:B87"/>
    <mergeCell ref="C82:C87"/>
    <mergeCell ref="D82:D87"/>
    <mergeCell ref="BA94:BA99"/>
    <mergeCell ref="BB94:BB99"/>
    <mergeCell ref="BM88:BM93"/>
    <mergeCell ref="BN88:BN93"/>
    <mergeCell ref="BG88:BG93"/>
    <mergeCell ref="BH88:BH93"/>
    <mergeCell ref="BI88:BI93"/>
    <mergeCell ref="BJ88:BJ93"/>
    <mergeCell ref="BK88:BK93"/>
    <mergeCell ref="BL88:BL93"/>
    <mergeCell ref="AD88:AD93"/>
    <mergeCell ref="AE88:AE93"/>
    <mergeCell ref="AF88:AF93"/>
    <mergeCell ref="AG88:AG93"/>
    <mergeCell ref="AH88:AH93"/>
    <mergeCell ref="AI88:AI93"/>
    <mergeCell ref="X88:X93"/>
    <mergeCell ref="Y88:Y93"/>
    <mergeCell ref="Z88:Z93"/>
    <mergeCell ref="AA88:AA93"/>
    <mergeCell ref="AB100:AB105"/>
    <mergeCell ref="AC100:AC105"/>
    <mergeCell ref="R100:R105"/>
    <mergeCell ref="A94:A99"/>
    <mergeCell ref="B94:B99"/>
    <mergeCell ref="C94:C99"/>
    <mergeCell ref="K94:K99"/>
    <mergeCell ref="BM94:BM99"/>
    <mergeCell ref="W94:W99"/>
    <mergeCell ref="L94:L99"/>
    <mergeCell ref="M94:M99"/>
    <mergeCell ref="N94:N99"/>
    <mergeCell ref="O94:O99"/>
    <mergeCell ref="P94:P99"/>
    <mergeCell ref="Q94:Q99"/>
    <mergeCell ref="BN100:BN105"/>
    <mergeCell ref="BN94:BN99"/>
    <mergeCell ref="Z94:Z99"/>
    <mergeCell ref="AA94:AA99"/>
    <mergeCell ref="AB94:AB99"/>
    <mergeCell ref="AC94:AC99"/>
    <mergeCell ref="R94:R99"/>
    <mergeCell ref="S94:S99"/>
    <mergeCell ref="T94:T99"/>
    <mergeCell ref="U94:U99"/>
    <mergeCell ref="V94:V99"/>
    <mergeCell ref="AJ94:AJ99"/>
    <mergeCell ref="AK94:AK99"/>
    <mergeCell ref="AL94:AL99"/>
    <mergeCell ref="AM94:AM99"/>
    <mergeCell ref="AO94:AO99"/>
    <mergeCell ref="AQ94:AQ99"/>
    <mergeCell ref="S106:S111"/>
    <mergeCell ref="T106:T111"/>
    <mergeCell ref="U106:U111"/>
    <mergeCell ref="V106:V111"/>
    <mergeCell ref="A100:A105"/>
    <mergeCell ref="B100:B105"/>
    <mergeCell ref="C100:C105"/>
    <mergeCell ref="D100:D105"/>
    <mergeCell ref="K100:K105"/>
    <mergeCell ref="BG94:BG99"/>
    <mergeCell ref="BH94:BH99"/>
    <mergeCell ref="BI94:BI99"/>
    <mergeCell ref="BJ94:BJ99"/>
    <mergeCell ref="BK94:BK99"/>
    <mergeCell ref="BL94:BL99"/>
    <mergeCell ref="AD94:AD99"/>
    <mergeCell ref="AE94:AE99"/>
    <mergeCell ref="AF94:AF99"/>
    <mergeCell ref="AG94:AG99"/>
    <mergeCell ref="AH94:AH99"/>
    <mergeCell ref="AI94:AI99"/>
    <mergeCell ref="X94:X99"/>
    <mergeCell ref="Y94:Y99"/>
    <mergeCell ref="A106:A111"/>
    <mergeCell ref="B106:B111"/>
    <mergeCell ref="C106:C111"/>
    <mergeCell ref="D106:D111"/>
    <mergeCell ref="K106:K111"/>
    <mergeCell ref="AE100:AE105"/>
    <mergeCell ref="AF100:AF105"/>
    <mergeCell ref="AG100:AG105"/>
    <mergeCell ref="E100:E105"/>
    <mergeCell ref="U112:U117"/>
    <mergeCell ref="V112:V117"/>
    <mergeCell ref="N112:N117"/>
    <mergeCell ref="X100:X105"/>
    <mergeCell ref="Y100:Y105"/>
    <mergeCell ref="Z100:Z105"/>
    <mergeCell ref="AA100:AA105"/>
    <mergeCell ref="BM106:BM111"/>
    <mergeCell ref="S100:S105"/>
    <mergeCell ref="T100:T105"/>
    <mergeCell ref="U100:U105"/>
    <mergeCell ref="V100:V105"/>
    <mergeCell ref="W100:W105"/>
    <mergeCell ref="L100:L105"/>
    <mergeCell ref="M100:M105"/>
    <mergeCell ref="N100:N105"/>
    <mergeCell ref="O100:O105"/>
    <mergeCell ref="P100:P105"/>
    <mergeCell ref="Q100:Q105"/>
    <mergeCell ref="N106:N111"/>
    <mergeCell ref="O106:O111"/>
    <mergeCell ref="P106:P111"/>
    <mergeCell ref="Q106:Q111"/>
    <mergeCell ref="BM100:BM105"/>
    <mergeCell ref="BG100:BG105"/>
    <mergeCell ref="BH100:BH105"/>
    <mergeCell ref="BI100:BI105"/>
    <mergeCell ref="BJ100:BJ105"/>
    <mergeCell ref="BK100:BK105"/>
    <mergeCell ref="BL100:BL105"/>
    <mergeCell ref="AD100:AD105"/>
    <mergeCell ref="R106:R111"/>
    <mergeCell ref="AH100:AH105"/>
    <mergeCell ref="AI100:AI105"/>
    <mergeCell ref="BN106:BN111"/>
    <mergeCell ref="A112:A117"/>
    <mergeCell ref="B112:B117"/>
    <mergeCell ref="C112:C117"/>
    <mergeCell ref="D112:D117"/>
    <mergeCell ref="K112:K117"/>
    <mergeCell ref="BG106:BG111"/>
    <mergeCell ref="BH106:BH111"/>
    <mergeCell ref="BI106:BI111"/>
    <mergeCell ref="BJ106:BJ111"/>
    <mergeCell ref="BK106:BK111"/>
    <mergeCell ref="BL106:BL111"/>
    <mergeCell ref="AD106:AD111"/>
    <mergeCell ref="AE106:AE111"/>
    <mergeCell ref="AF106:AF111"/>
    <mergeCell ref="AG106:AG111"/>
    <mergeCell ref="AH106:AH111"/>
    <mergeCell ref="AI106:AI111"/>
    <mergeCell ref="X106:X111"/>
    <mergeCell ref="Y106:Y111"/>
    <mergeCell ref="Z106:Z111"/>
    <mergeCell ref="AA106:AA111"/>
    <mergeCell ref="AB106:AB111"/>
    <mergeCell ref="AC106:AC111"/>
    <mergeCell ref="BM112:BM117"/>
    <mergeCell ref="W112:W117"/>
    <mergeCell ref="L112:L117"/>
    <mergeCell ref="M112:M117"/>
    <mergeCell ref="BN112:BN117"/>
    <mergeCell ref="W106:W111"/>
    <mergeCell ref="L106:L111"/>
    <mergeCell ref="M106:M111"/>
    <mergeCell ref="O112:O117"/>
    <mergeCell ref="P112:P117"/>
    <mergeCell ref="Q112:Q117"/>
    <mergeCell ref="A118:A123"/>
    <mergeCell ref="B118:B123"/>
    <mergeCell ref="C118:C123"/>
    <mergeCell ref="D118:D123"/>
    <mergeCell ref="K118:K123"/>
    <mergeCell ref="BG112:BG117"/>
    <mergeCell ref="BH112:BH117"/>
    <mergeCell ref="BI112:BI117"/>
    <mergeCell ref="BJ112:BJ117"/>
    <mergeCell ref="BK112:BK117"/>
    <mergeCell ref="BL112:BL117"/>
    <mergeCell ref="AD112:AD117"/>
    <mergeCell ref="AE112:AE117"/>
    <mergeCell ref="AF112:AF117"/>
    <mergeCell ref="AG112:AG117"/>
    <mergeCell ref="AH112:AH117"/>
    <mergeCell ref="AI112:AI117"/>
    <mergeCell ref="X112:X117"/>
    <mergeCell ref="Y112:Y117"/>
    <mergeCell ref="Z112:Z117"/>
    <mergeCell ref="AA112:AA117"/>
    <mergeCell ref="AB112:AB117"/>
    <mergeCell ref="AC112:AC117"/>
    <mergeCell ref="R112:R117"/>
    <mergeCell ref="AB118:AB123"/>
    <mergeCell ref="AC118:AC123"/>
    <mergeCell ref="R118:R123"/>
    <mergeCell ref="S112:S117"/>
    <mergeCell ref="A124:A129"/>
    <mergeCell ref="B124:B129"/>
    <mergeCell ref="C124:C129"/>
    <mergeCell ref="D124:D129"/>
    <mergeCell ref="K124:K129"/>
    <mergeCell ref="BG118:BG123"/>
    <mergeCell ref="BH118:BH123"/>
    <mergeCell ref="BI118:BI123"/>
    <mergeCell ref="BJ118:BJ123"/>
    <mergeCell ref="BK118:BK123"/>
    <mergeCell ref="BL118:BL123"/>
    <mergeCell ref="AD118:AD123"/>
    <mergeCell ref="AE118:AE123"/>
    <mergeCell ref="AF118:AF123"/>
    <mergeCell ref="AG118:AG123"/>
    <mergeCell ref="AH118:AH123"/>
    <mergeCell ref="AI118:AI123"/>
    <mergeCell ref="X118:X123"/>
    <mergeCell ref="Y118:Y123"/>
    <mergeCell ref="Z118:Z123"/>
    <mergeCell ref="AA118:AA123"/>
    <mergeCell ref="T118:T123"/>
    <mergeCell ref="U118:U123"/>
    <mergeCell ref="V118:V123"/>
    <mergeCell ref="W118:W123"/>
    <mergeCell ref="L118:L123"/>
    <mergeCell ref="M118:M123"/>
    <mergeCell ref="N118:N123"/>
    <mergeCell ref="O118:O123"/>
    <mergeCell ref="P118:P123"/>
    <mergeCell ref="T112:T117"/>
    <mergeCell ref="Q118:Q123"/>
    <mergeCell ref="AB124:AB129"/>
    <mergeCell ref="W124:W129"/>
    <mergeCell ref="L124:L129"/>
    <mergeCell ref="M124:M129"/>
    <mergeCell ref="N124:N129"/>
    <mergeCell ref="O124:O129"/>
    <mergeCell ref="P124:P129"/>
    <mergeCell ref="Q124:Q129"/>
    <mergeCell ref="BM118:BM123"/>
    <mergeCell ref="BN118:BN123"/>
    <mergeCell ref="BM124:BM129"/>
    <mergeCell ref="AC130:AC138"/>
    <mergeCell ref="R130:R138"/>
    <mergeCell ref="S130:S138"/>
    <mergeCell ref="T130:T138"/>
    <mergeCell ref="U130:U138"/>
    <mergeCell ref="V130:V138"/>
    <mergeCell ref="N130:N138"/>
    <mergeCell ref="O130:O138"/>
    <mergeCell ref="P130:P138"/>
    <mergeCell ref="Q130:Q138"/>
    <mergeCell ref="BN124:BN129"/>
    <mergeCell ref="S118:S123"/>
    <mergeCell ref="AJ118:AJ123"/>
    <mergeCell ref="AK118:AK123"/>
    <mergeCell ref="AL118:AL123"/>
    <mergeCell ref="AM118:AM123"/>
    <mergeCell ref="AO118:AO123"/>
    <mergeCell ref="AQ118:AQ123"/>
    <mergeCell ref="AS118:AS123"/>
    <mergeCell ref="AU118:AU123"/>
    <mergeCell ref="K130:K138"/>
    <mergeCell ref="BG124:BG129"/>
    <mergeCell ref="BH124:BH129"/>
    <mergeCell ref="BI124:BI129"/>
    <mergeCell ref="BJ124:BJ129"/>
    <mergeCell ref="BK124:BK129"/>
    <mergeCell ref="BL124:BL129"/>
    <mergeCell ref="AD124:AD129"/>
    <mergeCell ref="AE124:AE129"/>
    <mergeCell ref="AF124:AF129"/>
    <mergeCell ref="AG124:AG129"/>
    <mergeCell ref="AH124:AH129"/>
    <mergeCell ref="AI124:AI129"/>
    <mergeCell ref="X124:X129"/>
    <mergeCell ref="Y124:Y129"/>
    <mergeCell ref="Z124:Z129"/>
    <mergeCell ref="AA124:AA129"/>
    <mergeCell ref="W130:W138"/>
    <mergeCell ref="L130:L138"/>
    <mergeCell ref="M130:M138"/>
    <mergeCell ref="AC124:AC129"/>
    <mergeCell ref="R124:R129"/>
    <mergeCell ref="S124:S129"/>
    <mergeCell ref="T124:T129"/>
    <mergeCell ref="U124:U129"/>
    <mergeCell ref="V124:V129"/>
    <mergeCell ref="BG130:BG138"/>
    <mergeCell ref="BH130:BH138"/>
    <mergeCell ref="BI130:BI138"/>
    <mergeCell ref="BK130:BK138"/>
    <mergeCell ref="BL130:BL138"/>
    <mergeCell ref="A139:A144"/>
    <mergeCell ref="B139:B144"/>
    <mergeCell ref="C139:C144"/>
    <mergeCell ref="D139:D144"/>
    <mergeCell ref="K139:K144"/>
    <mergeCell ref="BJ130:BJ138"/>
    <mergeCell ref="AD130:AD138"/>
    <mergeCell ref="AE130:AE138"/>
    <mergeCell ref="AF130:AF138"/>
    <mergeCell ref="AG130:AG138"/>
    <mergeCell ref="AH130:AH138"/>
    <mergeCell ref="AI130:AI138"/>
    <mergeCell ref="X130:X138"/>
    <mergeCell ref="Y130:Y138"/>
    <mergeCell ref="Z130:Z138"/>
    <mergeCell ref="AA130:AA138"/>
    <mergeCell ref="AB130:AB138"/>
    <mergeCell ref="AB139:AB144"/>
    <mergeCell ref="AC139:AC144"/>
    <mergeCell ref="R139:R144"/>
    <mergeCell ref="S139:S144"/>
    <mergeCell ref="P139:P144"/>
    <mergeCell ref="Q139:Q144"/>
    <mergeCell ref="A130:A138"/>
    <mergeCell ref="B130:B138"/>
    <mergeCell ref="C130:C138"/>
    <mergeCell ref="D130:D138"/>
    <mergeCell ref="AJ140:AJ144"/>
    <mergeCell ref="AK140:AK144"/>
    <mergeCell ref="AL140:AL144"/>
    <mergeCell ref="AM140:AM144"/>
    <mergeCell ref="AO140:AO144"/>
    <mergeCell ref="BM139:BM144"/>
    <mergeCell ref="BN139:BN144"/>
    <mergeCell ref="A145:A150"/>
    <mergeCell ref="B145:B150"/>
    <mergeCell ref="C145:C150"/>
    <mergeCell ref="D145:D150"/>
    <mergeCell ref="K145:K150"/>
    <mergeCell ref="BG139:BG144"/>
    <mergeCell ref="BH139:BH144"/>
    <mergeCell ref="BI139:BI144"/>
    <mergeCell ref="BJ139:BJ144"/>
    <mergeCell ref="BK139:BK144"/>
    <mergeCell ref="BL139:BL144"/>
    <mergeCell ref="AD139:AD144"/>
    <mergeCell ref="AE139:AE144"/>
    <mergeCell ref="AF139:AF144"/>
    <mergeCell ref="AG139:AG144"/>
    <mergeCell ref="AH139:AH144"/>
    <mergeCell ref="AI139:AI144"/>
    <mergeCell ref="X139:X144"/>
    <mergeCell ref="Y139:Y144"/>
    <mergeCell ref="Z139:Z144"/>
    <mergeCell ref="AA139:AA144"/>
    <mergeCell ref="BM145:BM150"/>
    <mergeCell ref="T139:T144"/>
    <mergeCell ref="U139:U144"/>
    <mergeCell ref="V139:V144"/>
    <mergeCell ref="W139:W144"/>
    <mergeCell ref="L139:L144"/>
    <mergeCell ref="M139:M144"/>
    <mergeCell ref="N139:N144"/>
    <mergeCell ref="O139:O144"/>
    <mergeCell ref="BN151:BN156"/>
    <mergeCell ref="W145:W150"/>
    <mergeCell ref="L145:L150"/>
    <mergeCell ref="M145:M150"/>
    <mergeCell ref="N145:N150"/>
    <mergeCell ref="O145:O150"/>
    <mergeCell ref="P145:P150"/>
    <mergeCell ref="Q145:Q150"/>
    <mergeCell ref="Z151:Z156"/>
    <mergeCell ref="AA151:AA156"/>
    <mergeCell ref="AB151:AB156"/>
    <mergeCell ref="AC151:AC156"/>
    <mergeCell ref="R151:R156"/>
    <mergeCell ref="S151:S156"/>
    <mergeCell ref="T151:T156"/>
    <mergeCell ref="U151:U156"/>
    <mergeCell ref="V151:V156"/>
    <mergeCell ref="O151:O156"/>
    <mergeCell ref="P151:P156"/>
    <mergeCell ref="Q151:Q156"/>
    <mergeCell ref="BN145:BN150"/>
    <mergeCell ref="BM151:BM156"/>
    <mergeCell ref="AO145:AO150"/>
    <mergeCell ref="AQ145:AQ150"/>
    <mergeCell ref="AS145:AS150"/>
    <mergeCell ref="AU145:AU150"/>
    <mergeCell ref="AW145:AW150"/>
    <mergeCell ref="AY145:AY150"/>
    <mergeCell ref="BA145:BA150"/>
    <mergeCell ref="BB145:BB150"/>
    <mergeCell ref="BC145:BC150"/>
    <mergeCell ref="BD145:BD150"/>
    <mergeCell ref="K151:K156"/>
    <mergeCell ref="BG145:BG150"/>
    <mergeCell ref="BH145:BH150"/>
    <mergeCell ref="BI145:BI150"/>
    <mergeCell ref="BJ145:BJ150"/>
    <mergeCell ref="BK145:BK150"/>
    <mergeCell ref="BL145:BL150"/>
    <mergeCell ref="AD145:AD150"/>
    <mergeCell ref="AE145:AE150"/>
    <mergeCell ref="AF145:AF150"/>
    <mergeCell ref="AG145:AG150"/>
    <mergeCell ref="AH145:AH150"/>
    <mergeCell ref="AI145:AI150"/>
    <mergeCell ref="X145:X150"/>
    <mergeCell ref="W151:W156"/>
    <mergeCell ref="L151:L156"/>
    <mergeCell ref="M151:M156"/>
    <mergeCell ref="N151:N156"/>
    <mergeCell ref="Y145:Y150"/>
    <mergeCell ref="Z145:Z150"/>
    <mergeCell ref="AA145:AA150"/>
    <mergeCell ref="AB145:AB150"/>
    <mergeCell ref="AC145:AC150"/>
    <mergeCell ref="R145:R150"/>
    <mergeCell ref="S145:S150"/>
    <mergeCell ref="T145:T150"/>
    <mergeCell ref="U145:U150"/>
    <mergeCell ref="V145:V150"/>
    <mergeCell ref="AJ145:AJ150"/>
    <mergeCell ref="AK145:AK150"/>
    <mergeCell ref="AL145:AL150"/>
    <mergeCell ref="AM145:AM150"/>
    <mergeCell ref="A157:A162"/>
    <mergeCell ref="B157:B162"/>
    <mergeCell ref="C157:C162"/>
    <mergeCell ref="D157:D162"/>
    <mergeCell ref="J157:J162"/>
    <mergeCell ref="K157:K162"/>
    <mergeCell ref="BG151:BG156"/>
    <mergeCell ref="BH151:BH156"/>
    <mergeCell ref="BI151:BI156"/>
    <mergeCell ref="BJ151:BJ156"/>
    <mergeCell ref="BK151:BK156"/>
    <mergeCell ref="BL151:BL156"/>
    <mergeCell ref="AD151:AD156"/>
    <mergeCell ref="AE151:AE156"/>
    <mergeCell ref="AF151:AF156"/>
    <mergeCell ref="AG151:AG156"/>
    <mergeCell ref="AH151:AH156"/>
    <mergeCell ref="AI151:AI156"/>
    <mergeCell ref="X151:X156"/>
    <mergeCell ref="Y151:Y156"/>
    <mergeCell ref="F151:F156"/>
    <mergeCell ref="AB157:AB162"/>
    <mergeCell ref="AC157:AC162"/>
    <mergeCell ref="N157:N162"/>
    <mergeCell ref="O157:O162"/>
    <mergeCell ref="P157:P162"/>
    <mergeCell ref="Q157:Q162"/>
    <mergeCell ref="A151:A156"/>
    <mergeCell ref="B151:B156"/>
    <mergeCell ref="C151:C156"/>
    <mergeCell ref="D151:D156"/>
    <mergeCell ref="J151:J156"/>
    <mergeCell ref="BM157:BM162"/>
    <mergeCell ref="BN157:BN162"/>
    <mergeCell ref="A163:A168"/>
    <mergeCell ref="B163:B168"/>
    <mergeCell ref="C163:C168"/>
    <mergeCell ref="D163:D168"/>
    <mergeCell ref="J163:J168"/>
    <mergeCell ref="K163:K168"/>
    <mergeCell ref="BG157:BG162"/>
    <mergeCell ref="BH157:BH162"/>
    <mergeCell ref="BI157:BI162"/>
    <mergeCell ref="BJ157:BJ162"/>
    <mergeCell ref="BK157:BK162"/>
    <mergeCell ref="BL157:BL162"/>
    <mergeCell ref="AD157:AD162"/>
    <mergeCell ref="AE157:AE162"/>
    <mergeCell ref="AF157:AF162"/>
    <mergeCell ref="AG157:AG162"/>
    <mergeCell ref="AH157:AH162"/>
    <mergeCell ref="AI157:AI162"/>
    <mergeCell ref="X157:X162"/>
    <mergeCell ref="Y157:Y162"/>
    <mergeCell ref="Z157:Z162"/>
    <mergeCell ref="AA157:AA162"/>
    <mergeCell ref="R157:R162"/>
    <mergeCell ref="S157:S162"/>
    <mergeCell ref="T157:T162"/>
    <mergeCell ref="U157:U162"/>
    <mergeCell ref="V157:V162"/>
    <mergeCell ref="W157:W162"/>
    <mergeCell ref="L157:L162"/>
    <mergeCell ref="M157:M162"/>
    <mergeCell ref="X163:X168"/>
    <mergeCell ref="Y163:Y168"/>
    <mergeCell ref="Z163:Z168"/>
    <mergeCell ref="AA163:AA168"/>
    <mergeCell ref="AB163:AB168"/>
    <mergeCell ref="AC163:AC168"/>
    <mergeCell ref="R163:R168"/>
    <mergeCell ref="S163:S168"/>
    <mergeCell ref="T163:T168"/>
    <mergeCell ref="U163:U168"/>
    <mergeCell ref="V163:V168"/>
    <mergeCell ref="W163:W168"/>
    <mergeCell ref="L163:L168"/>
    <mergeCell ref="M163:M168"/>
    <mergeCell ref="N163:N168"/>
    <mergeCell ref="O163:O168"/>
    <mergeCell ref="P163:P168"/>
    <mergeCell ref="Q163:Q168"/>
    <mergeCell ref="X169:X174"/>
    <mergeCell ref="Y169:Y174"/>
    <mergeCell ref="Z169:Z174"/>
    <mergeCell ref="AA169:AA174"/>
    <mergeCell ref="AB169:AB174"/>
    <mergeCell ref="AC169:AC174"/>
    <mergeCell ref="R169:R174"/>
    <mergeCell ref="S169:S174"/>
    <mergeCell ref="T169:T174"/>
    <mergeCell ref="U169:U174"/>
    <mergeCell ref="V169:V174"/>
    <mergeCell ref="AB175:AB180"/>
    <mergeCell ref="BM163:BM168"/>
    <mergeCell ref="BN163:BN168"/>
    <mergeCell ref="A169:A174"/>
    <mergeCell ref="B169:B174"/>
    <mergeCell ref="C169:C174"/>
    <mergeCell ref="D169:D174"/>
    <mergeCell ref="J169:J174"/>
    <mergeCell ref="K169:K174"/>
    <mergeCell ref="BG163:BG168"/>
    <mergeCell ref="BH163:BH168"/>
    <mergeCell ref="BI163:BI168"/>
    <mergeCell ref="BJ163:BJ168"/>
    <mergeCell ref="BK163:BK168"/>
    <mergeCell ref="BL163:BL168"/>
    <mergeCell ref="AD163:AD168"/>
    <mergeCell ref="AE163:AE168"/>
    <mergeCell ref="AF163:AF168"/>
    <mergeCell ref="AG163:AG168"/>
    <mergeCell ref="AH163:AH168"/>
    <mergeCell ref="AI163:AI168"/>
    <mergeCell ref="M175:M180"/>
    <mergeCell ref="N175:N180"/>
    <mergeCell ref="O175:O180"/>
    <mergeCell ref="P175:P180"/>
    <mergeCell ref="Q175:Q180"/>
    <mergeCell ref="BM169:BM174"/>
    <mergeCell ref="W169:W174"/>
    <mergeCell ref="L169:L174"/>
    <mergeCell ref="M169:M174"/>
    <mergeCell ref="N169:N174"/>
    <mergeCell ref="O169:O174"/>
    <mergeCell ref="P169:P174"/>
    <mergeCell ref="Q169:Q174"/>
    <mergeCell ref="BN169:BN174"/>
    <mergeCell ref="A175:A180"/>
    <mergeCell ref="B175:B180"/>
    <mergeCell ref="C175:C180"/>
    <mergeCell ref="D175:D180"/>
    <mergeCell ref="J175:J180"/>
    <mergeCell ref="K175:K180"/>
    <mergeCell ref="BG169:BG174"/>
    <mergeCell ref="BH169:BH174"/>
    <mergeCell ref="BI169:BI174"/>
    <mergeCell ref="BJ169:BJ174"/>
    <mergeCell ref="BK169:BK174"/>
    <mergeCell ref="BL169:BL174"/>
    <mergeCell ref="AD169:AD174"/>
    <mergeCell ref="AE169:AE174"/>
    <mergeCell ref="AF169:AF174"/>
    <mergeCell ref="AG169:AG174"/>
    <mergeCell ref="AH169:AH174"/>
    <mergeCell ref="AI169:AI174"/>
    <mergeCell ref="BM175:BM180"/>
    <mergeCell ref="BN175:BN180"/>
    <mergeCell ref="A181:A186"/>
    <mergeCell ref="B181:B186"/>
    <mergeCell ref="C181:C186"/>
    <mergeCell ref="D181:D186"/>
    <mergeCell ref="J181:J186"/>
    <mergeCell ref="K181:K186"/>
    <mergeCell ref="BG175:BG180"/>
    <mergeCell ref="BH175:BH180"/>
    <mergeCell ref="BI175:BI180"/>
    <mergeCell ref="BJ175:BJ180"/>
    <mergeCell ref="BK175:BK180"/>
    <mergeCell ref="BL175:BL180"/>
    <mergeCell ref="AD175:AD180"/>
    <mergeCell ref="AE175:AE180"/>
    <mergeCell ref="AF175:AF180"/>
    <mergeCell ref="AG175:AG180"/>
    <mergeCell ref="AH175:AH180"/>
    <mergeCell ref="AI175:AI180"/>
    <mergeCell ref="X175:X180"/>
    <mergeCell ref="Y175:Y180"/>
    <mergeCell ref="Z175:Z180"/>
    <mergeCell ref="AA175:AA180"/>
    <mergeCell ref="AC175:AC180"/>
    <mergeCell ref="R175:R180"/>
    <mergeCell ref="S175:S180"/>
    <mergeCell ref="T175:T180"/>
    <mergeCell ref="U175:U180"/>
    <mergeCell ref="V175:V180"/>
    <mergeCell ref="W175:W180"/>
    <mergeCell ref="L175:L180"/>
    <mergeCell ref="X181:X186"/>
    <mergeCell ref="Y181:Y186"/>
    <mergeCell ref="Z181:Z186"/>
    <mergeCell ref="AA181:AA186"/>
    <mergeCell ref="AB181:AB186"/>
    <mergeCell ref="AC181:AC186"/>
    <mergeCell ref="R181:R186"/>
    <mergeCell ref="S181:S186"/>
    <mergeCell ref="T181:T186"/>
    <mergeCell ref="U181:U186"/>
    <mergeCell ref="V181:V186"/>
    <mergeCell ref="W181:W186"/>
    <mergeCell ref="L181:L186"/>
    <mergeCell ref="M181:M186"/>
    <mergeCell ref="N181:N186"/>
    <mergeCell ref="O181:O186"/>
    <mergeCell ref="P181:P186"/>
    <mergeCell ref="Q181:Q186"/>
    <mergeCell ref="X187:X192"/>
    <mergeCell ref="Y187:Y192"/>
    <mergeCell ref="Z187:Z192"/>
    <mergeCell ref="AA187:AA192"/>
    <mergeCell ref="AB187:AB192"/>
    <mergeCell ref="AC187:AC192"/>
    <mergeCell ref="R187:R192"/>
    <mergeCell ref="S187:S192"/>
    <mergeCell ref="T187:T192"/>
    <mergeCell ref="U187:U192"/>
    <mergeCell ref="V187:V192"/>
    <mergeCell ref="AB193:AB198"/>
    <mergeCell ref="BM181:BM186"/>
    <mergeCell ref="BN181:BN186"/>
    <mergeCell ref="A187:A192"/>
    <mergeCell ref="B187:B192"/>
    <mergeCell ref="C187:C192"/>
    <mergeCell ref="D187:D192"/>
    <mergeCell ref="J187:J192"/>
    <mergeCell ref="K187:K192"/>
    <mergeCell ref="BG181:BG186"/>
    <mergeCell ref="BH181:BH186"/>
    <mergeCell ref="BI181:BI186"/>
    <mergeCell ref="BJ181:BJ186"/>
    <mergeCell ref="BK181:BK186"/>
    <mergeCell ref="BL181:BL186"/>
    <mergeCell ref="AD181:AD186"/>
    <mergeCell ref="AE181:AE186"/>
    <mergeCell ref="AF181:AF186"/>
    <mergeCell ref="AG181:AG186"/>
    <mergeCell ref="AH181:AH186"/>
    <mergeCell ref="AI181:AI186"/>
    <mergeCell ref="M193:M198"/>
    <mergeCell ref="N193:N198"/>
    <mergeCell ref="O193:O198"/>
    <mergeCell ref="P193:P198"/>
    <mergeCell ref="Q193:Q198"/>
    <mergeCell ref="BM187:BM192"/>
    <mergeCell ref="W187:W192"/>
    <mergeCell ref="L187:L192"/>
    <mergeCell ref="M187:M192"/>
    <mergeCell ref="N187:N192"/>
    <mergeCell ref="O187:O192"/>
    <mergeCell ref="P187:P192"/>
    <mergeCell ref="Q187:Q192"/>
    <mergeCell ref="BN187:BN192"/>
    <mergeCell ref="A193:A198"/>
    <mergeCell ref="B193:B198"/>
    <mergeCell ref="C193:C198"/>
    <mergeCell ref="D193:D198"/>
    <mergeCell ref="J193:J198"/>
    <mergeCell ref="K193:K198"/>
    <mergeCell ref="BG187:BG192"/>
    <mergeCell ref="BH187:BH192"/>
    <mergeCell ref="BI187:BI192"/>
    <mergeCell ref="BJ187:BJ192"/>
    <mergeCell ref="BK187:BK192"/>
    <mergeCell ref="BL187:BL192"/>
    <mergeCell ref="AD187:AD192"/>
    <mergeCell ref="AE187:AE192"/>
    <mergeCell ref="AF187:AF192"/>
    <mergeCell ref="AG187:AG192"/>
    <mergeCell ref="AH187:AH192"/>
    <mergeCell ref="AI187:AI192"/>
    <mergeCell ref="BM193:BM198"/>
    <mergeCell ref="BN193:BN198"/>
    <mergeCell ref="A199:A204"/>
    <mergeCell ref="B199:B204"/>
    <mergeCell ref="C199:C204"/>
    <mergeCell ref="D199:D204"/>
    <mergeCell ref="J199:J204"/>
    <mergeCell ref="K199:K204"/>
    <mergeCell ref="BG193:BG198"/>
    <mergeCell ref="BH193:BH198"/>
    <mergeCell ref="BI193:BI198"/>
    <mergeCell ref="BJ193:BJ198"/>
    <mergeCell ref="BK193:BK198"/>
    <mergeCell ref="BL193:BL198"/>
    <mergeCell ref="AD193:AD198"/>
    <mergeCell ref="AE193:AE198"/>
    <mergeCell ref="AF193:AF198"/>
    <mergeCell ref="AG193:AG198"/>
    <mergeCell ref="AH193:AH198"/>
    <mergeCell ref="AI193:AI198"/>
    <mergeCell ref="X193:X198"/>
    <mergeCell ref="Y193:Y198"/>
    <mergeCell ref="Z193:Z198"/>
    <mergeCell ref="AA193:AA198"/>
    <mergeCell ref="AC193:AC198"/>
    <mergeCell ref="R193:R198"/>
    <mergeCell ref="S193:S198"/>
    <mergeCell ref="T193:T198"/>
    <mergeCell ref="U193:U198"/>
    <mergeCell ref="V193:V198"/>
    <mergeCell ref="W193:W198"/>
    <mergeCell ref="L193:L198"/>
    <mergeCell ref="AI199:AI204"/>
    <mergeCell ref="X199:X204"/>
    <mergeCell ref="Y199:Y204"/>
    <mergeCell ref="Z199:Z204"/>
    <mergeCell ref="AA199:AA204"/>
    <mergeCell ref="AB199:AB204"/>
    <mergeCell ref="AC199:AC204"/>
    <mergeCell ref="R199:R204"/>
    <mergeCell ref="S199:S204"/>
    <mergeCell ref="T199:T204"/>
    <mergeCell ref="U199:U204"/>
    <mergeCell ref="V199:V204"/>
    <mergeCell ref="W199:W204"/>
    <mergeCell ref="L199:L204"/>
    <mergeCell ref="M199:M204"/>
    <mergeCell ref="N199:N204"/>
    <mergeCell ref="O199:O204"/>
    <mergeCell ref="P199:P204"/>
    <mergeCell ref="Q199:Q204"/>
    <mergeCell ref="AI205:AI210"/>
    <mergeCell ref="X205:X210"/>
    <mergeCell ref="Y205:Y210"/>
    <mergeCell ref="Z205:Z210"/>
    <mergeCell ref="AA205:AA210"/>
    <mergeCell ref="AB205:AB210"/>
    <mergeCell ref="AC205:AC210"/>
    <mergeCell ref="R205:R210"/>
    <mergeCell ref="S205:S210"/>
    <mergeCell ref="T205:T210"/>
    <mergeCell ref="U205:U210"/>
    <mergeCell ref="V205:V210"/>
    <mergeCell ref="E211:E216"/>
    <mergeCell ref="BM199:BM204"/>
    <mergeCell ref="BN199:BN204"/>
    <mergeCell ref="A205:A210"/>
    <mergeCell ref="B205:B210"/>
    <mergeCell ref="C205:C210"/>
    <mergeCell ref="D205:D210"/>
    <mergeCell ref="J205:J210"/>
    <mergeCell ref="K205:K210"/>
    <mergeCell ref="BG199:BG204"/>
    <mergeCell ref="BH199:BH204"/>
    <mergeCell ref="BI199:BI204"/>
    <mergeCell ref="BJ199:BJ204"/>
    <mergeCell ref="BK199:BK204"/>
    <mergeCell ref="BL199:BL204"/>
    <mergeCell ref="AD199:AD204"/>
    <mergeCell ref="AE199:AE204"/>
    <mergeCell ref="AF199:AF204"/>
    <mergeCell ref="AG199:AG204"/>
    <mergeCell ref="AH199:AH204"/>
    <mergeCell ref="L211:L216"/>
    <mergeCell ref="M211:M216"/>
    <mergeCell ref="N211:N216"/>
    <mergeCell ref="O211:O216"/>
    <mergeCell ref="P211:P216"/>
    <mergeCell ref="Q211:Q216"/>
    <mergeCell ref="BM205:BM210"/>
    <mergeCell ref="W205:W210"/>
    <mergeCell ref="L205:L210"/>
    <mergeCell ref="M205:M210"/>
    <mergeCell ref="N205:N210"/>
    <mergeCell ref="O205:O210"/>
    <mergeCell ref="P205:P210"/>
    <mergeCell ref="Q205:Q210"/>
    <mergeCell ref="BN205:BN210"/>
    <mergeCell ref="A211:A216"/>
    <mergeCell ref="B211:B216"/>
    <mergeCell ref="C211:C216"/>
    <mergeCell ref="D211:D216"/>
    <mergeCell ref="J211:J216"/>
    <mergeCell ref="K211:K216"/>
    <mergeCell ref="BG205:BG210"/>
    <mergeCell ref="BH205:BH210"/>
    <mergeCell ref="BI205:BI210"/>
    <mergeCell ref="BJ205:BJ210"/>
    <mergeCell ref="BK205:BK210"/>
    <mergeCell ref="BL205:BL210"/>
    <mergeCell ref="AD205:AD210"/>
    <mergeCell ref="AE205:AE210"/>
    <mergeCell ref="AF205:AF210"/>
    <mergeCell ref="AG205:AG210"/>
    <mergeCell ref="AH205:AH210"/>
    <mergeCell ref="BM211:BM216"/>
    <mergeCell ref="BN211:BN216"/>
    <mergeCell ref="A217:A222"/>
    <mergeCell ref="B217:B222"/>
    <mergeCell ref="C217:C222"/>
    <mergeCell ref="D217:D222"/>
    <mergeCell ref="J217:J222"/>
    <mergeCell ref="K217:K222"/>
    <mergeCell ref="BG211:BG216"/>
    <mergeCell ref="BH211:BH216"/>
    <mergeCell ref="BI211:BI216"/>
    <mergeCell ref="BJ211:BJ216"/>
    <mergeCell ref="BK211:BK216"/>
    <mergeCell ref="BL211:BL216"/>
    <mergeCell ref="AD211:AD216"/>
    <mergeCell ref="AE211:AE216"/>
    <mergeCell ref="AF211:AF216"/>
    <mergeCell ref="AG211:AG216"/>
    <mergeCell ref="AH211:AH216"/>
    <mergeCell ref="AI211:AI216"/>
    <mergeCell ref="X211:X216"/>
    <mergeCell ref="Y211:Y216"/>
    <mergeCell ref="Z211:Z216"/>
    <mergeCell ref="AA211:AA216"/>
    <mergeCell ref="AB211:AB216"/>
    <mergeCell ref="AC211:AC216"/>
    <mergeCell ref="R211:R216"/>
    <mergeCell ref="S211:S216"/>
    <mergeCell ref="T211:T216"/>
    <mergeCell ref="U211:U216"/>
    <mergeCell ref="V211:V216"/>
    <mergeCell ref="W211:W216"/>
    <mergeCell ref="X217:X222"/>
    <mergeCell ref="Y217:Y222"/>
    <mergeCell ref="Z217:Z222"/>
    <mergeCell ref="AA217:AA222"/>
    <mergeCell ref="AB217:AB222"/>
    <mergeCell ref="AC217:AC222"/>
    <mergeCell ref="R217:R222"/>
    <mergeCell ref="S217:S222"/>
    <mergeCell ref="T217:T222"/>
    <mergeCell ref="U217:U222"/>
    <mergeCell ref="V217:V222"/>
    <mergeCell ref="W217:W222"/>
    <mergeCell ref="L217:L222"/>
    <mergeCell ref="M217:M222"/>
    <mergeCell ref="N217:N222"/>
    <mergeCell ref="O217:O222"/>
    <mergeCell ref="P217:P222"/>
    <mergeCell ref="Q217:Q222"/>
    <mergeCell ref="X223:X228"/>
    <mergeCell ref="Y223:Y228"/>
    <mergeCell ref="Z223:Z228"/>
    <mergeCell ref="AA223:AA228"/>
    <mergeCell ref="AB223:AB228"/>
    <mergeCell ref="AC223:AC228"/>
    <mergeCell ref="R223:R228"/>
    <mergeCell ref="S223:S228"/>
    <mergeCell ref="T223:T228"/>
    <mergeCell ref="U223:U228"/>
    <mergeCell ref="V223:V228"/>
    <mergeCell ref="AB229:AB234"/>
    <mergeCell ref="BM217:BM222"/>
    <mergeCell ref="BN217:BN222"/>
    <mergeCell ref="A223:A228"/>
    <mergeCell ref="B223:B228"/>
    <mergeCell ref="C223:C228"/>
    <mergeCell ref="D223:D228"/>
    <mergeCell ref="J223:J228"/>
    <mergeCell ref="K223:K228"/>
    <mergeCell ref="BG217:BG222"/>
    <mergeCell ref="BH217:BH222"/>
    <mergeCell ref="BI217:BI222"/>
    <mergeCell ref="BJ217:BJ222"/>
    <mergeCell ref="BK217:BK222"/>
    <mergeCell ref="BL217:BL222"/>
    <mergeCell ref="AD217:AD222"/>
    <mergeCell ref="AE217:AE222"/>
    <mergeCell ref="AF217:AF222"/>
    <mergeCell ref="AG217:AG222"/>
    <mergeCell ref="AH217:AH222"/>
    <mergeCell ref="AI217:AI222"/>
    <mergeCell ref="M229:M234"/>
    <mergeCell ref="N229:N234"/>
    <mergeCell ref="O229:O234"/>
    <mergeCell ref="P229:P234"/>
    <mergeCell ref="Q229:Q234"/>
    <mergeCell ref="BM223:BM228"/>
    <mergeCell ref="W223:W228"/>
    <mergeCell ref="L223:L228"/>
    <mergeCell ref="M223:M228"/>
    <mergeCell ref="N223:N228"/>
    <mergeCell ref="O223:O228"/>
    <mergeCell ref="P223:P228"/>
    <mergeCell ref="Q223:Q228"/>
    <mergeCell ref="BN223:BN228"/>
    <mergeCell ref="A229:A234"/>
    <mergeCell ref="B229:B234"/>
    <mergeCell ref="C229:C234"/>
    <mergeCell ref="D229:D234"/>
    <mergeCell ref="J229:J234"/>
    <mergeCell ref="K229:K234"/>
    <mergeCell ref="BG223:BG228"/>
    <mergeCell ref="BH223:BH228"/>
    <mergeCell ref="BI223:BI228"/>
    <mergeCell ref="BJ223:BJ228"/>
    <mergeCell ref="BK223:BK228"/>
    <mergeCell ref="BL223:BL228"/>
    <mergeCell ref="AD223:AD228"/>
    <mergeCell ref="AE223:AE228"/>
    <mergeCell ref="AF223:AF228"/>
    <mergeCell ref="AG223:AG228"/>
    <mergeCell ref="AH223:AH228"/>
    <mergeCell ref="AI223:AI228"/>
    <mergeCell ref="BM229:BM234"/>
    <mergeCell ref="BN229:BN234"/>
    <mergeCell ref="A235:A240"/>
    <mergeCell ref="B235:B240"/>
    <mergeCell ref="C235:C240"/>
    <mergeCell ref="D235:D240"/>
    <mergeCell ref="J235:J240"/>
    <mergeCell ref="K235:K240"/>
    <mergeCell ref="BG229:BG234"/>
    <mergeCell ref="BH229:BH234"/>
    <mergeCell ref="BI229:BI234"/>
    <mergeCell ref="BJ229:BJ234"/>
    <mergeCell ref="BK229:BK234"/>
    <mergeCell ref="BL229:BL234"/>
    <mergeCell ref="AD229:AD234"/>
    <mergeCell ref="AE229:AE234"/>
    <mergeCell ref="AF229:AF234"/>
    <mergeCell ref="AG229:AG234"/>
    <mergeCell ref="AH229:AH234"/>
    <mergeCell ref="AI229:AI234"/>
    <mergeCell ref="X229:X234"/>
    <mergeCell ref="Y229:Y234"/>
    <mergeCell ref="Z229:Z234"/>
    <mergeCell ref="AA229:AA234"/>
    <mergeCell ref="AC229:AC234"/>
    <mergeCell ref="R229:R234"/>
    <mergeCell ref="S229:S234"/>
    <mergeCell ref="T229:T234"/>
    <mergeCell ref="U229:U234"/>
    <mergeCell ref="V229:V234"/>
    <mergeCell ref="W229:W234"/>
    <mergeCell ref="L229:L234"/>
    <mergeCell ref="X235:X240"/>
    <mergeCell ref="Y235:Y240"/>
    <mergeCell ref="Z235:Z240"/>
    <mergeCell ref="AA235:AA240"/>
    <mergeCell ref="AB235:AB240"/>
    <mergeCell ref="AC235:AC240"/>
    <mergeCell ref="R235:R240"/>
    <mergeCell ref="S235:S240"/>
    <mergeCell ref="T235:T240"/>
    <mergeCell ref="U235:U240"/>
    <mergeCell ref="V235:V240"/>
    <mergeCell ref="W235:W240"/>
    <mergeCell ref="L235:L240"/>
    <mergeCell ref="M235:M240"/>
    <mergeCell ref="N235:N240"/>
    <mergeCell ref="O235:O240"/>
    <mergeCell ref="P235:P240"/>
    <mergeCell ref="Q235:Q240"/>
    <mergeCell ref="X241:X246"/>
    <mergeCell ref="Y241:Y246"/>
    <mergeCell ref="Z241:Z246"/>
    <mergeCell ref="AA241:AA246"/>
    <mergeCell ref="AB241:AB246"/>
    <mergeCell ref="AC241:AC246"/>
    <mergeCell ref="R241:R246"/>
    <mergeCell ref="S241:S246"/>
    <mergeCell ref="T241:T246"/>
    <mergeCell ref="U241:U246"/>
    <mergeCell ref="V241:V246"/>
    <mergeCell ref="AB247:AB252"/>
    <mergeCell ref="BM235:BM240"/>
    <mergeCell ref="BN235:BN240"/>
    <mergeCell ref="A241:A246"/>
    <mergeCell ref="B241:B246"/>
    <mergeCell ref="C241:C246"/>
    <mergeCell ref="D241:D246"/>
    <mergeCell ref="J241:J246"/>
    <mergeCell ref="K241:K246"/>
    <mergeCell ref="BG235:BG240"/>
    <mergeCell ref="BH235:BH240"/>
    <mergeCell ref="BI235:BI240"/>
    <mergeCell ref="BJ235:BJ240"/>
    <mergeCell ref="BK235:BK240"/>
    <mergeCell ref="BL235:BL240"/>
    <mergeCell ref="AD235:AD240"/>
    <mergeCell ref="AE235:AE240"/>
    <mergeCell ref="AF235:AF240"/>
    <mergeCell ref="AG235:AG240"/>
    <mergeCell ref="AH235:AH240"/>
    <mergeCell ref="AI235:AI240"/>
    <mergeCell ref="M247:M252"/>
    <mergeCell ref="N247:N252"/>
    <mergeCell ref="O247:O252"/>
    <mergeCell ref="P247:P252"/>
    <mergeCell ref="Q247:Q252"/>
    <mergeCell ref="BM241:BM246"/>
    <mergeCell ref="W241:W246"/>
    <mergeCell ref="L241:L246"/>
    <mergeCell ref="M241:M246"/>
    <mergeCell ref="N241:N246"/>
    <mergeCell ref="O241:O246"/>
    <mergeCell ref="P241:P246"/>
    <mergeCell ref="Q241:Q246"/>
    <mergeCell ref="BN241:BN246"/>
    <mergeCell ref="A247:A252"/>
    <mergeCell ref="B247:B252"/>
    <mergeCell ref="C247:C252"/>
    <mergeCell ref="D247:D252"/>
    <mergeCell ref="J247:J252"/>
    <mergeCell ref="K247:K252"/>
    <mergeCell ref="BG241:BG246"/>
    <mergeCell ref="BH241:BH246"/>
    <mergeCell ref="BI241:BI246"/>
    <mergeCell ref="BJ241:BJ246"/>
    <mergeCell ref="BK241:BK246"/>
    <mergeCell ref="BL241:BL246"/>
    <mergeCell ref="AD241:AD246"/>
    <mergeCell ref="AE241:AE246"/>
    <mergeCell ref="AF241:AF246"/>
    <mergeCell ref="AG241:AG246"/>
    <mergeCell ref="AH241:AH246"/>
    <mergeCell ref="AI241:AI246"/>
    <mergeCell ref="BM247:BM252"/>
    <mergeCell ref="BN247:BN252"/>
    <mergeCell ref="A253:A258"/>
    <mergeCell ref="B253:B258"/>
    <mergeCell ref="C253:C258"/>
    <mergeCell ref="D253:D258"/>
    <mergeCell ref="J253:J258"/>
    <mergeCell ref="K253:K258"/>
    <mergeCell ref="BG247:BG252"/>
    <mergeCell ref="BH247:BH252"/>
    <mergeCell ref="BI247:BI252"/>
    <mergeCell ref="BJ247:BJ252"/>
    <mergeCell ref="BK247:BK252"/>
    <mergeCell ref="BL247:BL252"/>
    <mergeCell ref="AD247:AD252"/>
    <mergeCell ref="AE247:AE252"/>
    <mergeCell ref="AF247:AF252"/>
    <mergeCell ref="AG247:AG252"/>
    <mergeCell ref="AH247:AH252"/>
    <mergeCell ref="AI247:AI252"/>
    <mergeCell ref="X247:X252"/>
    <mergeCell ref="Y247:Y252"/>
    <mergeCell ref="Z247:Z252"/>
    <mergeCell ref="AA247:AA252"/>
    <mergeCell ref="AC247:AC252"/>
    <mergeCell ref="R247:R252"/>
    <mergeCell ref="S247:S252"/>
    <mergeCell ref="T247:T252"/>
    <mergeCell ref="U247:U252"/>
    <mergeCell ref="V247:V252"/>
    <mergeCell ref="W247:W252"/>
    <mergeCell ref="L247:L252"/>
    <mergeCell ref="X253:X258"/>
    <mergeCell ref="Y253:Y258"/>
    <mergeCell ref="Z253:Z258"/>
    <mergeCell ref="AA253:AA258"/>
    <mergeCell ref="AB253:AB258"/>
    <mergeCell ref="AC253:AC258"/>
    <mergeCell ref="R253:R258"/>
    <mergeCell ref="S253:S258"/>
    <mergeCell ref="T253:T258"/>
    <mergeCell ref="U253:U258"/>
    <mergeCell ref="V253:V258"/>
    <mergeCell ref="W253:W258"/>
    <mergeCell ref="L253:L258"/>
    <mergeCell ref="M253:M258"/>
    <mergeCell ref="N253:N258"/>
    <mergeCell ref="O253:O258"/>
    <mergeCell ref="P253:P258"/>
    <mergeCell ref="Q253:Q258"/>
    <mergeCell ref="X259:X264"/>
    <mergeCell ref="Y259:Y264"/>
    <mergeCell ref="Z259:Z264"/>
    <mergeCell ref="AA259:AA264"/>
    <mergeCell ref="AB259:AB264"/>
    <mergeCell ref="AC259:AC264"/>
    <mergeCell ref="R259:R264"/>
    <mergeCell ref="S259:S264"/>
    <mergeCell ref="T259:T264"/>
    <mergeCell ref="U259:U264"/>
    <mergeCell ref="V259:V264"/>
    <mergeCell ref="AB265:AB270"/>
    <mergeCell ref="BM253:BM258"/>
    <mergeCell ref="BN253:BN258"/>
    <mergeCell ref="A259:A264"/>
    <mergeCell ref="B259:B264"/>
    <mergeCell ref="C259:C264"/>
    <mergeCell ref="D259:D264"/>
    <mergeCell ref="J259:J264"/>
    <mergeCell ref="K259:K264"/>
    <mergeCell ref="BG253:BG258"/>
    <mergeCell ref="BH253:BH258"/>
    <mergeCell ref="BI253:BI258"/>
    <mergeCell ref="BJ253:BJ258"/>
    <mergeCell ref="BK253:BK258"/>
    <mergeCell ref="BL253:BL258"/>
    <mergeCell ref="AD253:AD258"/>
    <mergeCell ref="AE253:AE258"/>
    <mergeCell ref="AF253:AF258"/>
    <mergeCell ref="AG253:AG258"/>
    <mergeCell ref="AH253:AH258"/>
    <mergeCell ref="AI253:AI258"/>
    <mergeCell ref="M265:M270"/>
    <mergeCell ref="N265:N270"/>
    <mergeCell ref="O265:O270"/>
    <mergeCell ref="P265:P270"/>
    <mergeCell ref="Q265:Q270"/>
    <mergeCell ref="BM259:BM264"/>
    <mergeCell ref="W259:W264"/>
    <mergeCell ref="L259:L264"/>
    <mergeCell ref="M259:M264"/>
    <mergeCell ref="N259:N264"/>
    <mergeCell ref="O259:O264"/>
    <mergeCell ref="P259:P264"/>
    <mergeCell ref="Q259:Q264"/>
    <mergeCell ref="BN259:BN264"/>
    <mergeCell ref="A265:A270"/>
    <mergeCell ref="B265:B270"/>
    <mergeCell ref="C265:C270"/>
    <mergeCell ref="D265:D270"/>
    <mergeCell ref="J265:J270"/>
    <mergeCell ref="K265:K270"/>
    <mergeCell ref="BG259:BG264"/>
    <mergeCell ref="BH259:BH264"/>
    <mergeCell ref="BI259:BI264"/>
    <mergeCell ref="BJ259:BJ264"/>
    <mergeCell ref="BK259:BK264"/>
    <mergeCell ref="BL259:BL264"/>
    <mergeCell ref="AD259:AD264"/>
    <mergeCell ref="AE259:AE264"/>
    <mergeCell ref="AF259:AF264"/>
    <mergeCell ref="AG259:AG264"/>
    <mergeCell ref="AH259:AH264"/>
    <mergeCell ref="AI259:AI264"/>
    <mergeCell ref="BM265:BM270"/>
    <mergeCell ref="BN265:BN270"/>
    <mergeCell ref="A271:A276"/>
    <mergeCell ref="B271:B276"/>
    <mergeCell ref="C271:C276"/>
    <mergeCell ref="D271:D276"/>
    <mergeCell ref="J271:J276"/>
    <mergeCell ref="K271:K276"/>
    <mergeCell ref="BG265:BG270"/>
    <mergeCell ref="BH265:BH270"/>
    <mergeCell ref="BI265:BI270"/>
    <mergeCell ref="BJ265:BJ270"/>
    <mergeCell ref="BK265:BK270"/>
    <mergeCell ref="BL265:BL270"/>
    <mergeCell ref="AD265:AD270"/>
    <mergeCell ref="AE265:AE270"/>
    <mergeCell ref="AF265:AF270"/>
    <mergeCell ref="AG265:AG270"/>
    <mergeCell ref="AH265:AH270"/>
    <mergeCell ref="AI265:AI270"/>
    <mergeCell ref="X265:X270"/>
    <mergeCell ref="Y265:Y270"/>
    <mergeCell ref="Z265:Z270"/>
    <mergeCell ref="AA265:AA270"/>
    <mergeCell ref="AC265:AC270"/>
    <mergeCell ref="R265:R270"/>
    <mergeCell ref="S265:S270"/>
    <mergeCell ref="T265:T270"/>
    <mergeCell ref="U265:U270"/>
    <mergeCell ref="V265:V270"/>
    <mergeCell ref="W265:W270"/>
    <mergeCell ref="L265:L270"/>
    <mergeCell ref="X271:X276"/>
    <mergeCell ref="Y271:Y276"/>
    <mergeCell ref="Z271:Z276"/>
    <mergeCell ref="AA271:AA276"/>
    <mergeCell ref="AB271:AB276"/>
    <mergeCell ref="AC271:AC276"/>
    <mergeCell ref="R271:R276"/>
    <mergeCell ref="S271:S276"/>
    <mergeCell ref="T271:T276"/>
    <mergeCell ref="U271:U276"/>
    <mergeCell ref="V271:V276"/>
    <mergeCell ref="W271:W276"/>
    <mergeCell ref="L271:L276"/>
    <mergeCell ref="M271:M276"/>
    <mergeCell ref="N271:N276"/>
    <mergeCell ref="O271:O276"/>
    <mergeCell ref="P271:P276"/>
    <mergeCell ref="Q271:Q276"/>
    <mergeCell ref="X277:X282"/>
    <mergeCell ref="Y277:Y282"/>
    <mergeCell ref="Z277:Z282"/>
    <mergeCell ref="AA277:AA282"/>
    <mergeCell ref="AB277:AB282"/>
    <mergeCell ref="AC277:AC282"/>
    <mergeCell ref="R277:R282"/>
    <mergeCell ref="S277:S282"/>
    <mergeCell ref="T277:T282"/>
    <mergeCell ref="U277:U282"/>
    <mergeCell ref="V277:V282"/>
    <mergeCell ref="AB283:AB288"/>
    <mergeCell ref="BM271:BM276"/>
    <mergeCell ref="BN271:BN276"/>
    <mergeCell ref="A277:A282"/>
    <mergeCell ref="B277:B282"/>
    <mergeCell ref="C277:C282"/>
    <mergeCell ref="D277:D282"/>
    <mergeCell ref="J277:J282"/>
    <mergeCell ref="K277:K282"/>
    <mergeCell ref="BG271:BG276"/>
    <mergeCell ref="BH271:BH276"/>
    <mergeCell ref="BI271:BI276"/>
    <mergeCell ref="BJ271:BJ276"/>
    <mergeCell ref="BK271:BK276"/>
    <mergeCell ref="BL271:BL276"/>
    <mergeCell ref="AD271:AD276"/>
    <mergeCell ref="AE271:AE276"/>
    <mergeCell ref="AF271:AF276"/>
    <mergeCell ref="AG271:AG276"/>
    <mergeCell ref="AH271:AH276"/>
    <mergeCell ref="AI271:AI276"/>
    <mergeCell ref="M283:M288"/>
    <mergeCell ref="N283:N288"/>
    <mergeCell ref="O283:O288"/>
    <mergeCell ref="P283:P288"/>
    <mergeCell ref="Q283:Q288"/>
    <mergeCell ref="BM277:BM282"/>
    <mergeCell ref="W277:W282"/>
    <mergeCell ref="L277:L282"/>
    <mergeCell ref="M277:M282"/>
    <mergeCell ref="N277:N282"/>
    <mergeCell ref="O277:O282"/>
    <mergeCell ref="P277:P282"/>
    <mergeCell ref="Q277:Q282"/>
    <mergeCell ref="BN277:BN282"/>
    <mergeCell ref="A283:A288"/>
    <mergeCell ref="B283:B288"/>
    <mergeCell ref="C283:C288"/>
    <mergeCell ref="D283:D288"/>
    <mergeCell ref="J283:J288"/>
    <mergeCell ref="K283:K288"/>
    <mergeCell ref="BG277:BG282"/>
    <mergeCell ref="BH277:BH282"/>
    <mergeCell ref="BI277:BI282"/>
    <mergeCell ref="BJ277:BJ282"/>
    <mergeCell ref="BK277:BK282"/>
    <mergeCell ref="BL277:BL282"/>
    <mergeCell ref="AD277:AD282"/>
    <mergeCell ref="AE277:AE282"/>
    <mergeCell ref="AF277:AF282"/>
    <mergeCell ref="AG277:AG282"/>
    <mergeCell ref="AH277:AH282"/>
    <mergeCell ref="AI277:AI282"/>
    <mergeCell ref="BM283:BM288"/>
    <mergeCell ref="BN283:BN288"/>
    <mergeCell ref="A289:A294"/>
    <mergeCell ref="B289:B294"/>
    <mergeCell ref="C289:C294"/>
    <mergeCell ref="D289:D294"/>
    <mergeCell ref="J289:J294"/>
    <mergeCell ref="K289:K294"/>
    <mergeCell ref="BG283:BG288"/>
    <mergeCell ref="BH283:BH288"/>
    <mergeCell ref="BI283:BI288"/>
    <mergeCell ref="BJ283:BJ288"/>
    <mergeCell ref="BK283:BK288"/>
    <mergeCell ref="BL283:BL288"/>
    <mergeCell ref="AD283:AD288"/>
    <mergeCell ref="AE283:AE288"/>
    <mergeCell ref="AF283:AF288"/>
    <mergeCell ref="AG283:AG288"/>
    <mergeCell ref="AH283:AH288"/>
    <mergeCell ref="AI283:AI288"/>
    <mergeCell ref="X283:X288"/>
    <mergeCell ref="Y283:Y288"/>
    <mergeCell ref="Z283:Z288"/>
    <mergeCell ref="AA283:AA288"/>
    <mergeCell ref="AC283:AC288"/>
    <mergeCell ref="R283:R288"/>
    <mergeCell ref="S283:S288"/>
    <mergeCell ref="T283:T288"/>
    <mergeCell ref="U283:U288"/>
    <mergeCell ref="V283:V288"/>
    <mergeCell ref="W283:W288"/>
    <mergeCell ref="L283:L288"/>
    <mergeCell ref="X289:X294"/>
    <mergeCell ref="Y289:Y294"/>
    <mergeCell ref="Z289:Z294"/>
    <mergeCell ref="AA289:AA294"/>
    <mergeCell ref="AB289:AB294"/>
    <mergeCell ref="AC289:AC294"/>
    <mergeCell ref="R289:R294"/>
    <mergeCell ref="S289:S294"/>
    <mergeCell ref="T289:T294"/>
    <mergeCell ref="U289:U294"/>
    <mergeCell ref="V289:V294"/>
    <mergeCell ref="W289:W294"/>
    <mergeCell ref="L289:L294"/>
    <mergeCell ref="M289:M294"/>
    <mergeCell ref="N289:N294"/>
    <mergeCell ref="O289:O294"/>
    <mergeCell ref="P289:P294"/>
    <mergeCell ref="Q289:Q294"/>
    <mergeCell ref="X295:X300"/>
    <mergeCell ref="Y295:Y300"/>
    <mergeCell ref="Z295:Z300"/>
    <mergeCell ref="AA295:AA300"/>
    <mergeCell ref="AB295:AB300"/>
    <mergeCell ref="AC295:AC300"/>
    <mergeCell ref="R295:R300"/>
    <mergeCell ref="S295:S300"/>
    <mergeCell ref="T295:T300"/>
    <mergeCell ref="U295:U300"/>
    <mergeCell ref="V295:V300"/>
    <mergeCell ref="AB301:AB306"/>
    <mergeCell ref="BM289:BM294"/>
    <mergeCell ref="BN289:BN294"/>
    <mergeCell ref="A295:A300"/>
    <mergeCell ref="B295:B300"/>
    <mergeCell ref="C295:C300"/>
    <mergeCell ref="D295:D300"/>
    <mergeCell ref="J295:J300"/>
    <mergeCell ref="K295:K300"/>
    <mergeCell ref="BG289:BG294"/>
    <mergeCell ref="BH289:BH294"/>
    <mergeCell ref="BI289:BI294"/>
    <mergeCell ref="BJ289:BJ294"/>
    <mergeCell ref="BK289:BK294"/>
    <mergeCell ref="BL289:BL294"/>
    <mergeCell ref="AD289:AD294"/>
    <mergeCell ref="AE289:AE294"/>
    <mergeCell ref="AF289:AF294"/>
    <mergeCell ref="AG289:AG294"/>
    <mergeCell ref="AH289:AH294"/>
    <mergeCell ref="AI289:AI294"/>
    <mergeCell ref="M301:M306"/>
    <mergeCell ref="N301:N306"/>
    <mergeCell ref="O301:O306"/>
    <mergeCell ref="P301:P306"/>
    <mergeCell ref="Q301:Q306"/>
    <mergeCell ref="BM295:BM300"/>
    <mergeCell ref="W295:W300"/>
    <mergeCell ref="L295:L300"/>
    <mergeCell ref="M295:M300"/>
    <mergeCell ref="N295:N300"/>
    <mergeCell ref="O295:O300"/>
    <mergeCell ref="P295:P300"/>
    <mergeCell ref="Q295:Q300"/>
    <mergeCell ref="BN295:BN300"/>
    <mergeCell ref="A301:A306"/>
    <mergeCell ref="B301:B306"/>
    <mergeCell ref="C301:C306"/>
    <mergeCell ref="D301:D306"/>
    <mergeCell ref="J301:J306"/>
    <mergeCell ref="K301:K306"/>
    <mergeCell ref="BG295:BG300"/>
    <mergeCell ref="BH295:BH300"/>
    <mergeCell ref="BI295:BI300"/>
    <mergeCell ref="BJ295:BJ300"/>
    <mergeCell ref="BK295:BK300"/>
    <mergeCell ref="BL295:BL300"/>
    <mergeCell ref="AD295:AD300"/>
    <mergeCell ref="AE295:AE300"/>
    <mergeCell ref="AF295:AF300"/>
    <mergeCell ref="AG295:AG300"/>
    <mergeCell ref="AH295:AH300"/>
    <mergeCell ref="AI295:AI300"/>
    <mergeCell ref="BM301:BM306"/>
    <mergeCell ref="BN301:BN306"/>
    <mergeCell ref="A307:A312"/>
    <mergeCell ref="B307:B312"/>
    <mergeCell ref="C307:C312"/>
    <mergeCell ref="D307:D312"/>
    <mergeCell ref="J307:J312"/>
    <mergeCell ref="K307:K312"/>
    <mergeCell ref="BG301:BG306"/>
    <mergeCell ref="BH301:BH306"/>
    <mergeCell ref="BI301:BI306"/>
    <mergeCell ref="BJ301:BJ306"/>
    <mergeCell ref="BK301:BK306"/>
    <mergeCell ref="BL301:BL306"/>
    <mergeCell ref="AD301:AD306"/>
    <mergeCell ref="AE301:AE306"/>
    <mergeCell ref="AF301:AF306"/>
    <mergeCell ref="AG301:AG306"/>
    <mergeCell ref="AH301:AH306"/>
    <mergeCell ref="AI301:AI306"/>
    <mergeCell ref="X301:X306"/>
    <mergeCell ref="Y301:Y306"/>
    <mergeCell ref="Z301:Z306"/>
    <mergeCell ref="AA301:AA306"/>
    <mergeCell ref="AC301:AC306"/>
    <mergeCell ref="R301:R306"/>
    <mergeCell ref="S301:S306"/>
    <mergeCell ref="T301:T306"/>
    <mergeCell ref="U301:U306"/>
    <mergeCell ref="V301:V306"/>
    <mergeCell ref="W301:W306"/>
    <mergeCell ref="L301:L306"/>
    <mergeCell ref="AI307:AI312"/>
    <mergeCell ref="X307:X312"/>
    <mergeCell ref="Y307:Y312"/>
    <mergeCell ref="Z307:Z312"/>
    <mergeCell ref="AA307:AA312"/>
    <mergeCell ref="AB307:AB312"/>
    <mergeCell ref="AC307:AC312"/>
    <mergeCell ref="R307:R312"/>
    <mergeCell ref="S307:S312"/>
    <mergeCell ref="T307:T312"/>
    <mergeCell ref="U307:U312"/>
    <mergeCell ref="V307:V312"/>
    <mergeCell ref="W307:W312"/>
    <mergeCell ref="L307:L312"/>
    <mergeCell ref="M307:M312"/>
    <mergeCell ref="N307:N312"/>
    <mergeCell ref="O307:O312"/>
    <mergeCell ref="P307:P312"/>
    <mergeCell ref="Q307:Q312"/>
    <mergeCell ref="Y313:Y318"/>
    <mergeCell ref="Z313:Z318"/>
    <mergeCell ref="AA313:AA318"/>
    <mergeCell ref="AB313:AB318"/>
    <mergeCell ref="AC313:AC318"/>
    <mergeCell ref="R313:R318"/>
    <mergeCell ref="S313:S318"/>
    <mergeCell ref="T313:T318"/>
    <mergeCell ref="U313:U318"/>
    <mergeCell ref="V313:V318"/>
    <mergeCell ref="E319:E324"/>
    <mergeCell ref="W319:W324"/>
    <mergeCell ref="L319:L324"/>
    <mergeCell ref="BM307:BM312"/>
    <mergeCell ref="BN307:BN312"/>
    <mergeCell ref="A313:A318"/>
    <mergeCell ref="B313:B318"/>
    <mergeCell ref="C313:C318"/>
    <mergeCell ref="D313:D318"/>
    <mergeCell ref="J313:J318"/>
    <mergeCell ref="K313:K318"/>
    <mergeCell ref="BG307:BG312"/>
    <mergeCell ref="BH307:BH312"/>
    <mergeCell ref="BI307:BI312"/>
    <mergeCell ref="BJ307:BJ312"/>
    <mergeCell ref="BK307:BK312"/>
    <mergeCell ref="BL307:BL312"/>
    <mergeCell ref="AD307:AD312"/>
    <mergeCell ref="AE307:AE312"/>
    <mergeCell ref="AF307:AF312"/>
    <mergeCell ref="AG307:AG312"/>
    <mergeCell ref="AH307:AH312"/>
    <mergeCell ref="P319:P324"/>
    <mergeCell ref="Q319:Q324"/>
    <mergeCell ref="BM313:BM318"/>
    <mergeCell ref="W313:W318"/>
    <mergeCell ref="L313:L318"/>
    <mergeCell ref="M313:M318"/>
    <mergeCell ref="N313:N318"/>
    <mergeCell ref="O313:O318"/>
    <mergeCell ref="P313:P318"/>
    <mergeCell ref="Q313:Q318"/>
    <mergeCell ref="BN313:BN318"/>
    <mergeCell ref="BM319:BM324"/>
    <mergeCell ref="BN319:BN324"/>
    <mergeCell ref="A319:A324"/>
    <mergeCell ref="B319:B324"/>
    <mergeCell ref="C319:C324"/>
    <mergeCell ref="D319:D324"/>
    <mergeCell ref="J319:J324"/>
    <mergeCell ref="K319:K324"/>
    <mergeCell ref="BG313:BG318"/>
    <mergeCell ref="BH313:BH318"/>
    <mergeCell ref="BI313:BI318"/>
    <mergeCell ref="BJ313:BJ318"/>
    <mergeCell ref="BK313:BK318"/>
    <mergeCell ref="BL313:BL318"/>
    <mergeCell ref="AD313:AD318"/>
    <mergeCell ref="AE313:AE318"/>
    <mergeCell ref="AF313:AF318"/>
    <mergeCell ref="AG313:AG318"/>
    <mergeCell ref="AH313:AH318"/>
    <mergeCell ref="AI313:AI318"/>
    <mergeCell ref="X313:X318"/>
    <mergeCell ref="A325:A330"/>
    <mergeCell ref="B325:B330"/>
    <mergeCell ref="C325:C330"/>
    <mergeCell ref="D325:D330"/>
    <mergeCell ref="J325:J330"/>
    <mergeCell ref="K325:K330"/>
    <mergeCell ref="BG319:BG324"/>
    <mergeCell ref="BH319:BH324"/>
    <mergeCell ref="BI319:BI324"/>
    <mergeCell ref="BJ319:BJ324"/>
    <mergeCell ref="BK319:BK324"/>
    <mergeCell ref="BL319:BL324"/>
    <mergeCell ref="AD319:AD324"/>
    <mergeCell ref="AE319:AE324"/>
    <mergeCell ref="AF319:AF324"/>
    <mergeCell ref="AG319:AG324"/>
    <mergeCell ref="AH319:AH324"/>
    <mergeCell ref="AI319:AI324"/>
    <mergeCell ref="X319:X324"/>
    <mergeCell ref="Y319:Y324"/>
    <mergeCell ref="Z319:Z324"/>
    <mergeCell ref="AA319:AA324"/>
    <mergeCell ref="AB319:AB324"/>
    <mergeCell ref="AC319:AC324"/>
    <mergeCell ref="R319:R324"/>
    <mergeCell ref="S319:S324"/>
    <mergeCell ref="T319:T324"/>
    <mergeCell ref="U319:U324"/>
    <mergeCell ref="V319:V324"/>
    <mergeCell ref="M319:M324"/>
    <mergeCell ref="N319:N324"/>
    <mergeCell ref="O319:O324"/>
    <mergeCell ref="B331:B336"/>
    <mergeCell ref="C331:C336"/>
    <mergeCell ref="D331:D336"/>
    <mergeCell ref="J331:J336"/>
    <mergeCell ref="K331:K336"/>
    <mergeCell ref="BG325:BG330"/>
    <mergeCell ref="BH325:BH330"/>
    <mergeCell ref="BI325:BI330"/>
    <mergeCell ref="BJ325:BJ330"/>
    <mergeCell ref="BK325:BK330"/>
    <mergeCell ref="BL325:BL330"/>
    <mergeCell ref="AD325:AD330"/>
    <mergeCell ref="AE325:AE330"/>
    <mergeCell ref="AF325:AF330"/>
    <mergeCell ref="AG325:AG330"/>
    <mergeCell ref="AH325:AH330"/>
    <mergeCell ref="AI325:AI330"/>
    <mergeCell ref="X325:X330"/>
    <mergeCell ref="Y325:Y330"/>
    <mergeCell ref="Z325:Z330"/>
    <mergeCell ref="AA325:AA330"/>
    <mergeCell ref="AB325:AB330"/>
    <mergeCell ref="AC325:AC330"/>
    <mergeCell ref="R325:R330"/>
    <mergeCell ref="S325:S330"/>
    <mergeCell ref="T325:T330"/>
    <mergeCell ref="U325:U330"/>
    <mergeCell ref="V325:V330"/>
    <mergeCell ref="W325:W330"/>
    <mergeCell ref="L325:L330"/>
    <mergeCell ref="M325:M330"/>
    <mergeCell ref="F325:F330"/>
    <mergeCell ref="BM325:BM330"/>
    <mergeCell ref="BN325:BN330"/>
    <mergeCell ref="N325:N330"/>
    <mergeCell ref="O325:O330"/>
    <mergeCell ref="P325:P330"/>
    <mergeCell ref="Q325:Q330"/>
    <mergeCell ref="L337:L342"/>
    <mergeCell ref="M337:M342"/>
    <mergeCell ref="N337:N342"/>
    <mergeCell ref="O337:O342"/>
    <mergeCell ref="P337:P342"/>
    <mergeCell ref="Q337:Q342"/>
    <mergeCell ref="BM331:BM336"/>
    <mergeCell ref="W331:W336"/>
    <mergeCell ref="L331:L336"/>
    <mergeCell ref="M331:M336"/>
    <mergeCell ref="N331:N336"/>
    <mergeCell ref="O331:O336"/>
    <mergeCell ref="P331:P336"/>
    <mergeCell ref="Q331:Q336"/>
    <mergeCell ref="BN331:BN336"/>
    <mergeCell ref="BN337:BN342"/>
    <mergeCell ref="A337:A342"/>
    <mergeCell ref="B337:B342"/>
    <mergeCell ref="C337:C342"/>
    <mergeCell ref="D337:D342"/>
    <mergeCell ref="J337:J342"/>
    <mergeCell ref="K337:K342"/>
    <mergeCell ref="BG331:BG336"/>
    <mergeCell ref="BH331:BH336"/>
    <mergeCell ref="BI331:BI336"/>
    <mergeCell ref="BJ331:BJ336"/>
    <mergeCell ref="BK331:BK336"/>
    <mergeCell ref="BL331:BL336"/>
    <mergeCell ref="AD331:AD336"/>
    <mergeCell ref="AE331:AE336"/>
    <mergeCell ref="AF331:AF336"/>
    <mergeCell ref="AG331:AG336"/>
    <mergeCell ref="BM337:BM342"/>
    <mergeCell ref="AH331:AH336"/>
    <mergeCell ref="AI331:AI336"/>
    <mergeCell ref="X331:X336"/>
    <mergeCell ref="Y331:Y336"/>
    <mergeCell ref="Z331:Z336"/>
    <mergeCell ref="AA331:AA336"/>
    <mergeCell ref="AB331:AB336"/>
    <mergeCell ref="AC331:AC336"/>
    <mergeCell ref="R331:R336"/>
    <mergeCell ref="S331:S336"/>
    <mergeCell ref="T331:T336"/>
    <mergeCell ref="U331:U336"/>
    <mergeCell ref="V331:V336"/>
    <mergeCell ref="AB337:AB342"/>
    <mergeCell ref="A331:A336"/>
    <mergeCell ref="B343:B348"/>
    <mergeCell ref="C343:C348"/>
    <mergeCell ref="D343:D348"/>
    <mergeCell ref="J343:J348"/>
    <mergeCell ref="K343:K348"/>
    <mergeCell ref="BG337:BG342"/>
    <mergeCell ref="BH337:BH342"/>
    <mergeCell ref="BI337:BI342"/>
    <mergeCell ref="BJ337:BJ342"/>
    <mergeCell ref="BK337:BK342"/>
    <mergeCell ref="BL337:BL342"/>
    <mergeCell ref="AD337:AD342"/>
    <mergeCell ref="AE337:AE342"/>
    <mergeCell ref="AF337:AF342"/>
    <mergeCell ref="AG337:AG342"/>
    <mergeCell ref="AH337:AH342"/>
    <mergeCell ref="AI337:AI342"/>
    <mergeCell ref="X337:X342"/>
    <mergeCell ref="Y337:Y342"/>
    <mergeCell ref="Z337:Z342"/>
    <mergeCell ref="AA337:AA342"/>
    <mergeCell ref="AC337:AC342"/>
    <mergeCell ref="R337:R342"/>
    <mergeCell ref="S337:S342"/>
    <mergeCell ref="T337:T342"/>
    <mergeCell ref="U337:U342"/>
    <mergeCell ref="V337:V342"/>
    <mergeCell ref="W337:W342"/>
    <mergeCell ref="E337:E342"/>
    <mergeCell ref="E343:E348"/>
    <mergeCell ref="BN343:BN348"/>
    <mergeCell ref="A349:A354"/>
    <mergeCell ref="B349:B354"/>
    <mergeCell ref="C349:C354"/>
    <mergeCell ref="D349:D354"/>
    <mergeCell ref="J349:J354"/>
    <mergeCell ref="K349:K354"/>
    <mergeCell ref="BG343:BG348"/>
    <mergeCell ref="BH343:BH348"/>
    <mergeCell ref="BI343:BI348"/>
    <mergeCell ref="BJ343:BJ348"/>
    <mergeCell ref="BK343:BK348"/>
    <mergeCell ref="BL343:BL348"/>
    <mergeCell ref="AD343:AD348"/>
    <mergeCell ref="AE343:AE348"/>
    <mergeCell ref="AF343:AF348"/>
    <mergeCell ref="AG343:AG348"/>
    <mergeCell ref="AH343:AH348"/>
    <mergeCell ref="AI343:AI348"/>
    <mergeCell ref="X343:X348"/>
    <mergeCell ref="Y343:Y348"/>
    <mergeCell ref="Z343:Z348"/>
    <mergeCell ref="AA343:AA348"/>
    <mergeCell ref="AB343:AB348"/>
    <mergeCell ref="AC343:AC348"/>
    <mergeCell ref="R343:R348"/>
    <mergeCell ref="S343:S348"/>
    <mergeCell ref="T343:T348"/>
    <mergeCell ref="U343:U348"/>
    <mergeCell ref="V343:V348"/>
    <mergeCell ref="W343:W348"/>
    <mergeCell ref="A343:A348"/>
    <mergeCell ref="BM343:BM348"/>
    <mergeCell ref="L343:L348"/>
    <mergeCell ref="M343:M348"/>
    <mergeCell ref="N343:N348"/>
    <mergeCell ref="O343:O348"/>
    <mergeCell ref="P343:P348"/>
    <mergeCell ref="Q343:Q348"/>
    <mergeCell ref="O355:O360"/>
    <mergeCell ref="P355:P360"/>
    <mergeCell ref="Q355:Q360"/>
    <mergeCell ref="BM349:BM354"/>
    <mergeCell ref="W349:W354"/>
    <mergeCell ref="L349:L354"/>
    <mergeCell ref="M349:M354"/>
    <mergeCell ref="N349:N354"/>
    <mergeCell ref="O349:O354"/>
    <mergeCell ref="R355:R360"/>
    <mergeCell ref="S355:S360"/>
    <mergeCell ref="T355:T360"/>
    <mergeCell ref="X355:X360"/>
    <mergeCell ref="Y355:Y360"/>
    <mergeCell ref="Z355:Z360"/>
    <mergeCell ref="AA355:AA360"/>
    <mergeCell ref="AB355:AB360"/>
    <mergeCell ref="AC355:AC360"/>
    <mergeCell ref="U355:U360"/>
    <mergeCell ref="V355:V360"/>
    <mergeCell ref="M355:M360"/>
    <mergeCell ref="N355:N360"/>
    <mergeCell ref="P349:P354"/>
    <mergeCell ref="Q349:Q354"/>
    <mergeCell ref="A355:A360"/>
    <mergeCell ref="B355:B360"/>
    <mergeCell ref="C355:C360"/>
    <mergeCell ref="D355:D360"/>
    <mergeCell ref="J355:J360"/>
    <mergeCell ref="K355:K360"/>
    <mergeCell ref="BG349:BG354"/>
    <mergeCell ref="BH349:BH354"/>
    <mergeCell ref="BI349:BI354"/>
    <mergeCell ref="BJ349:BJ354"/>
    <mergeCell ref="BK349:BK354"/>
    <mergeCell ref="BL349:BL354"/>
    <mergeCell ref="AD349:AD354"/>
    <mergeCell ref="AE349:AE354"/>
    <mergeCell ref="AF349:AF354"/>
    <mergeCell ref="AG349:AG354"/>
    <mergeCell ref="AH349:AH354"/>
    <mergeCell ref="AI349:AI354"/>
    <mergeCell ref="X349:X354"/>
    <mergeCell ref="Y349:Y354"/>
    <mergeCell ref="BG355:BG360"/>
    <mergeCell ref="BH355:BH360"/>
    <mergeCell ref="BI355:BI360"/>
    <mergeCell ref="Z349:Z354"/>
    <mergeCell ref="AA349:AA354"/>
    <mergeCell ref="AB349:AB354"/>
    <mergeCell ref="AC349:AC354"/>
    <mergeCell ref="R349:R354"/>
    <mergeCell ref="S349:S354"/>
    <mergeCell ref="T349:T354"/>
    <mergeCell ref="U349:U354"/>
    <mergeCell ref="V349:V354"/>
    <mergeCell ref="BN349:BN354"/>
    <mergeCell ref="BM355:BM360"/>
    <mergeCell ref="BN355:BN360"/>
    <mergeCell ref="V361:V366"/>
    <mergeCell ref="W361:W366"/>
    <mergeCell ref="L361:L366"/>
    <mergeCell ref="AI367:AI372"/>
    <mergeCell ref="BG361:BG366"/>
    <mergeCell ref="BH361:BH366"/>
    <mergeCell ref="BI361:BI366"/>
    <mergeCell ref="BJ361:BJ366"/>
    <mergeCell ref="BK361:BK366"/>
    <mergeCell ref="BL361:BL366"/>
    <mergeCell ref="AD361:AD366"/>
    <mergeCell ref="AE361:AE366"/>
    <mergeCell ref="AF361:AF366"/>
    <mergeCell ref="AG361:AG366"/>
    <mergeCell ref="AH361:AH366"/>
    <mergeCell ref="AI361:AI366"/>
    <mergeCell ref="X361:X366"/>
    <mergeCell ref="Y361:Y366"/>
    <mergeCell ref="W355:W360"/>
    <mergeCell ref="L355:L360"/>
    <mergeCell ref="A361:A366"/>
    <mergeCell ref="B361:B366"/>
    <mergeCell ref="C361:C366"/>
    <mergeCell ref="D361:D366"/>
    <mergeCell ref="J361:J366"/>
    <mergeCell ref="K361:K366"/>
    <mergeCell ref="I361:I366"/>
    <mergeCell ref="I367:I372"/>
    <mergeCell ref="U367:U372"/>
    <mergeCell ref="V367:V372"/>
    <mergeCell ref="W367:W372"/>
    <mergeCell ref="L367:L372"/>
    <mergeCell ref="M367:M372"/>
    <mergeCell ref="Q367:Q372"/>
    <mergeCell ref="M361:M366"/>
    <mergeCell ref="N361:N366"/>
    <mergeCell ref="O361:O366"/>
    <mergeCell ref="P361:P366"/>
    <mergeCell ref="Q361:Q366"/>
    <mergeCell ref="A367:A372"/>
    <mergeCell ref="B367:B372"/>
    <mergeCell ref="C367:C372"/>
    <mergeCell ref="D367:D372"/>
    <mergeCell ref="J367:J372"/>
    <mergeCell ref="K367:K372"/>
    <mergeCell ref="N367:N372"/>
    <mergeCell ref="O367:O372"/>
    <mergeCell ref="P367:P372"/>
    <mergeCell ref="R361:R366"/>
    <mergeCell ref="S361:S366"/>
    <mergeCell ref="T361:T366"/>
    <mergeCell ref="U361:U366"/>
    <mergeCell ref="A373:A378"/>
    <mergeCell ref="B373:B378"/>
    <mergeCell ref="C373:C378"/>
    <mergeCell ref="D373:D378"/>
    <mergeCell ref="J373:J378"/>
    <mergeCell ref="K373:K378"/>
    <mergeCell ref="BG367:BG372"/>
    <mergeCell ref="BH367:BH372"/>
    <mergeCell ref="BI367:BI372"/>
    <mergeCell ref="BJ367:BJ372"/>
    <mergeCell ref="BK367:BK372"/>
    <mergeCell ref="BL367:BL372"/>
    <mergeCell ref="AD367:AD372"/>
    <mergeCell ref="AE367:AE372"/>
    <mergeCell ref="AF367:AF372"/>
    <mergeCell ref="AG367:AG372"/>
    <mergeCell ref="AH367:AH372"/>
    <mergeCell ref="X367:X372"/>
    <mergeCell ref="Y367:Y372"/>
    <mergeCell ref="Z367:Z372"/>
    <mergeCell ref="AA367:AA372"/>
    <mergeCell ref="AB367:AB372"/>
    <mergeCell ref="AC367:AC372"/>
    <mergeCell ref="R367:R372"/>
    <mergeCell ref="S367:S372"/>
    <mergeCell ref="T367:T372"/>
    <mergeCell ref="X373:X378"/>
    <mergeCell ref="Y373:Y378"/>
    <mergeCell ref="Z373:Z378"/>
    <mergeCell ref="AA373:AA378"/>
    <mergeCell ref="AB373:AB378"/>
    <mergeCell ref="AC373:AC378"/>
    <mergeCell ref="V373:V378"/>
    <mergeCell ref="W373:W378"/>
    <mergeCell ref="L373:L378"/>
    <mergeCell ref="M373:M378"/>
    <mergeCell ref="N373:N378"/>
    <mergeCell ref="O373:O378"/>
    <mergeCell ref="P373:P378"/>
    <mergeCell ref="Q373:Q378"/>
    <mergeCell ref="R379:R384"/>
    <mergeCell ref="S379:S384"/>
    <mergeCell ref="T379:T384"/>
    <mergeCell ref="U379:U384"/>
    <mergeCell ref="V379:V384"/>
    <mergeCell ref="W379:W384"/>
    <mergeCell ref="L379:L384"/>
    <mergeCell ref="M379:M384"/>
    <mergeCell ref="N379:N384"/>
    <mergeCell ref="O379:O384"/>
    <mergeCell ref="P379:P384"/>
    <mergeCell ref="Q379:Q384"/>
    <mergeCell ref="A379:A384"/>
    <mergeCell ref="B379:B384"/>
    <mergeCell ref="C379:C384"/>
    <mergeCell ref="D379:D384"/>
    <mergeCell ref="J379:J384"/>
    <mergeCell ref="K379:K384"/>
    <mergeCell ref="BG373:BG378"/>
    <mergeCell ref="BH373:BH378"/>
    <mergeCell ref="BI373:BI378"/>
    <mergeCell ref="BJ373:BJ378"/>
    <mergeCell ref="BK373:BK378"/>
    <mergeCell ref="BL373:BL378"/>
    <mergeCell ref="AD373:AD378"/>
    <mergeCell ref="AE373:AE378"/>
    <mergeCell ref="AF373:AF378"/>
    <mergeCell ref="AG373:AG378"/>
    <mergeCell ref="AH373:AH378"/>
    <mergeCell ref="AI373:AI378"/>
    <mergeCell ref="BG379:BG384"/>
    <mergeCell ref="BH379:BH384"/>
    <mergeCell ref="BI379:BI384"/>
    <mergeCell ref="BJ379:BJ384"/>
    <mergeCell ref="BK379:BK384"/>
    <mergeCell ref="BL379:BL384"/>
    <mergeCell ref="AD379:AD384"/>
    <mergeCell ref="AE379:AE384"/>
    <mergeCell ref="AF379:AF384"/>
    <mergeCell ref="AG379:AG384"/>
    <mergeCell ref="R373:R378"/>
    <mergeCell ref="S373:S378"/>
    <mergeCell ref="T373:T378"/>
    <mergeCell ref="U373:U378"/>
    <mergeCell ref="AH379:AH384"/>
    <mergeCell ref="AI379:AI384"/>
    <mergeCell ref="X379:X384"/>
    <mergeCell ref="Y379:Y384"/>
    <mergeCell ref="Z379:Z384"/>
    <mergeCell ref="AA379:AA384"/>
    <mergeCell ref="AB379:AB384"/>
    <mergeCell ref="AC379:AC384"/>
    <mergeCell ref="BM373:BM378"/>
    <mergeCell ref="BN373:BN378"/>
    <mergeCell ref="BM379:BM384"/>
    <mergeCell ref="BN379:BN384"/>
    <mergeCell ref="BM361:BM366"/>
    <mergeCell ref="BN361:BN366"/>
    <mergeCell ref="BM367:BM372"/>
    <mergeCell ref="BN367:BN372"/>
    <mergeCell ref="BJ355:BJ360"/>
    <mergeCell ref="BK355:BK360"/>
    <mergeCell ref="BL355:BL360"/>
    <mergeCell ref="AD355:AD360"/>
    <mergeCell ref="AE355:AE360"/>
    <mergeCell ref="AF355:AF360"/>
    <mergeCell ref="AG355:AG360"/>
    <mergeCell ref="AH355:AH360"/>
    <mergeCell ref="AI355:AI360"/>
    <mergeCell ref="Z361:Z366"/>
    <mergeCell ref="AA361:AA366"/>
    <mergeCell ref="AB361:AB366"/>
    <mergeCell ref="AC361:AC366"/>
    <mergeCell ref="BC35:BC39"/>
    <mergeCell ref="BD35:BD39"/>
    <mergeCell ref="BE35:BE39"/>
    <mergeCell ref="BF35:BF39"/>
    <mergeCell ref="AU28:AU33"/>
    <mergeCell ref="AW28:AW33"/>
    <mergeCell ref="AY28:AY33"/>
    <mergeCell ref="BA28:BA33"/>
    <mergeCell ref="BB28:BB33"/>
    <mergeCell ref="BC28:BC33"/>
    <mergeCell ref="BD28:BD33"/>
    <mergeCell ref="AB34:AB39"/>
    <mergeCell ref="AC34:AC39"/>
    <mergeCell ref="AD34:AD39"/>
    <mergeCell ref="AE34:AE39"/>
    <mergeCell ref="AF34:AF39"/>
    <mergeCell ref="AG34:AG39"/>
    <mergeCell ref="AJ28:AJ33"/>
    <mergeCell ref="AK28:AK33"/>
    <mergeCell ref="AL28:AL33"/>
    <mergeCell ref="AM28:AM33"/>
    <mergeCell ref="AO28:AO33"/>
    <mergeCell ref="AQ28:AQ33"/>
    <mergeCell ref="AS28:AS33"/>
    <mergeCell ref="BE28:BE33"/>
    <mergeCell ref="BA46:BA51"/>
    <mergeCell ref="BB46:BB51"/>
    <mergeCell ref="BC46:BC51"/>
    <mergeCell ref="BD46:BD51"/>
    <mergeCell ref="AJ41:AJ45"/>
    <mergeCell ref="AK41:AK45"/>
    <mergeCell ref="AL41:AL45"/>
    <mergeCell ref="AM41:AM45"/>
    <mergeCell ref="AO41:AO45"/>
    <mergeCell ref="AQ41:AQ45"/>
    <mergeCell ref="AS41:AS45"/>
    <mergeCell ref="AU41:AU45"/>
    <mergeCell ref="AW41:AW45"/>
    <mergeCell ref="AY41:AY45"/>
    <mergeCell ref="BA41:BA45"/>
    <mergeCell ref="BB41:BB45"/>
    <mergeCell ref="BC41:BC45"/>
    <mergeCell ref="BD41:BD45"/>
    <mergeCell ref="BE46:BE51"/>
    <mergeCell ref="BF46:BF51"/>
    <mergeCell ref="G52:G57"/>
    <mergeCell ref="H52:H57"/>
    <mergeCell ref="J54:J57"/>
    <mergeCell ref="AJ52:AJ57"/>
    <mergeCell ref="AL52:AL57"/>
    <mergeCell ref="AM52:AM57"/>
    <mergeCell ref="AO52:AO57"/>
    <mergeCell ref="AQ52:AQ57"/>
    <mergeCell ref="AS52:AS57"/>
    <mergeCell ref="AU52:AU57"/>
    <mergeCell ref="AW52:AW57"/>
    <mergeCell ref="AY52:AY57"/>
    <mergeCell ref="BA52:BA57"/>
    <mergeCell ref="BB52:BB57"/>
    <mergeCell ref="BC52:BC57"/>
    <mergeCell ref="BD52:BD57"/>
    <mergeCell ref="BE52:BE57"/>
    <mergeCell ref="BF52:BF57"/>
    <mergeCell ref="G46:G51"/>
    <mergeCell ref="H46:H51"/>
    <mergeCell ref="J46:J51"/>
    <mergeCell ref="AJ46:AJ51"/>
    <mergeCell ref="AL46:AL51"/>
    <mergeCell ref="AM46:AM51"/>
    <mergeCell ref="AO46:AO51"/>
    <mergeCell ref="AQ46:AQ51"/>
    <mergeCell ref="AS46:AS51"/>
    <mergeCell ref="AU46:AU51"/>
    <mergeCell ref="AW46:AW51"/>
    <mergeCell ref="AY46:AY51"/>
    <mergeCell ref="AW58:AW63"/>
    <mergeCell ref="AY58:AY63"/>
    <mergeCell ref="BA58:BA63"/>
    <mergeCell ref="BB58:BB63"/>
    <mergeCell ref="BC58:BC63"/>
    <mergeCell ref="BD58:BD63"/>
    <mergeCell ref="R58:R63"/>
    <mergeCell ref="S58:S63"/>
    <mergeCell ref="T58:T63"/>
    <mergeCell ref="U58:U63"/>
    <mergeCell ref="AF58:AF63"/>
    <mergeCell ref="AG58:AG63"/>
    <mergeCell ref="AH58:AH63"/>
    <mergeCell ref="AI58:AI63"/>
    <mergeCell ref="X58:X63"/>
    <mergeCell ref="Y58:Y63"/>
    <mergeCell ref="Z58:Z63"/>
    <mergeCell ref="AA58:AA63"/>
    <mergeCell ref="AB58:AB63"/>
    <mergeCell ref="AC58:AC63"/>
    <mergeCell ref="AW71:AW75"/>
    <mergeCell ref="AY71:AY75"/>
    <mergeCell ref="BA71:BA75"/>
    <mergeCell ref="BB71:BB75"/>
    <mergeCell ref="BC71:BC75"/>
    <mergeCell ref="BD71:BD75"/>
    <mergeCell ref="G64:G69"/>
    <mergeCell ref="H64:H69"/>
    <mergeCell ref="J65:J69"/>
    <mergeCell ref="AJ64:AJ69"/>
    <mergeCell ref="AK64:AK69"/>
    <mergeCell ref="AL64:AL69"/>
    <mergeCell ref="AM64:AM69"/>
    <mergeCell ref="AO64:AO69"/>
    <mergeCell ref="AQ64:AQ69"/>
    <mergeCell ref="AS64:AS69"/>
    <mergeCell ref="AU64:AU69"/>
    <mergeCell ref="AW64:AW69"/>
    <mergeCell ref="AY64:AY69"/>
    <mergeCell ref="BA64:BA69"/>
    <mergeCell ref="BB64:BB69"/>
    <mergeCell ref="BC64:BC69"/>
    <mergeCell ref="BD64:BD69"/>
    <mergeCell ref="K64:K69"/>
    <mergeCell ref="L64:L69"/>
    <mergeCell ref="M64:M69"/>
    <mergeCell ref="W64:W69"/>
    <mergeCell ref="BE71:BE75"/>
    <mergeCell ref="BF71:BF75"/>
    <mergeCell ref="G76:G81"/>
    <mergeCell ref="H76:H81"/>
    <mergeCell ref="J78:J81"/>
    <mergeCell ref="AJ78:AJ81"/>
    <mergeCell ref="AK78:AK81"/>
    <mergeCell ref="AL78:AL81"/>
    <mergeCell ref="AM78:AM81"/>
    <mergeCell ref="AO78:AO81"/>
    <mergeCell ref="AQ78:AQ81"/>
    <mergeCell ref="AS78:AS81"/>
    <mergeCell ref="AU78:AU81"/>
    <mergeCell ref="AW78:AW81"/>
    <mergeCell ref="AY78:AY81"/>
    <mergeCell ref="BA78:BA81"/>
    <mergeCell ref="BB78:BB81"/>
    <mergeCell ref="BC78:BC81"/>
    <mergeCell ref="BD78:BD81"/>
    <mergeCell ref="BE78:BE81"/>
    <mergeCell ref="BF78:BF81"/>
    <mergeCell ref="G70:G75"/>
    <mergeCell ref="H70:H75"/>
    <mergeCell ref="J71:J75"/>
    <mergeCell ref="AJ71:AJ75"/>
    <mergeCell ref="AK71:AK75"/>
    <mergeCell ref="AL71:AL75"/>
    <mergeCell ref="AM71:AM75"/>
    <mergeCell ref="AO71:AO75"/>
    <mergeCell ref="AQ71:AQ75"/>
    <mergeCell ref="AS71:AS75"/>
    <mergeCell ref="AU71:AU75"/>
    <mergeCell ref="G82:G87"/>
    <mergeCell ref="H82:H87"/>
    <mergeCell ref="J84:J87"/>
    <mergeCell ref="AJ82:AJ87"/>
    <mergeCell ref="AL82:AL87"/>
    <mergeCell ref="AK82:AK87"/>
    <mergeCell ref="AM82:AM87"/>
    <mergeCell ref="AO82:AO87"/>
    <mergeCell ref="AQ82:AQ87"/>
    <mergeCell ref="AS82:AS87"/>
    <mergeCell ref="AU82:AU87"/>
    <mergeCell ref="AW82:AW87"/>
    <mergeCell ref="AY82:AY87"/>
    <mergeCell ref="BA82:BA87"/>
    <mergeCell ref="BB82:BB87"/>
    <mergeCell ref="BC82:BC87"/>
    <mergeCell ref="BD82:BD87"/>
    <mergeCell ref="K82:K87"/>
    <mergeCell ref="BE88:BE93"/>
    <mergeCell ref="BF88:BF93"/>
    <mergeCell ref="G88:G93"/>
    <mergeCell ref="H88:H93"/>
    <mergeCell ref="J88:J93"/>
    <mergeCell ref="AJ88:AJ93"/>
    <mergeCell ref="AK88:AK93"/>
    <mergeCell ref="AL88:AL93"/>
    <mergeCell ref="AM88:AM93"/>
    <mergeCell ref="AO88:AO93"/>
    <mergeCell ref="AQ88:AQ93"/>
    <mergeCell ref="AS88:AS93"/>
    <mergeCell ref="AU88:AU93"/>
    <mergeCell ref="AW88:AW93"/>
    <mergeCell ref="AY88:AY93"/>
    <mergeCell ref="BA88:BA93"/>
    <mergeCell ref="BB88:BB93"/>
    <mergeCell ref="BC88:BC93"/>
    <mergeCell ref="BD88:BD93"/>
    <mergeCell ref="T88:T93"/>
    <mergeCell ref="U88:U93"/>
    <mergeCell ref="V88:V93"/>
    <mergeCell ref="AW112:AW117"/>
    <mergeCell ref="AY112:AY117"/>
    <mergeCell ref="BA112:BA117"/>
    <mergeCell ref="BB112:BB117"/>
    <mergeCell ref="BC112:BC117"/>
    <mergeCell ref="BD112:BD117"/>
    <mergeCell ref="BE112:BE117"/>
    <mergeCell ref="BF112:BF117"/>
    <mergeCell ref="BC94:BC99"/>
    <mergeCell ref="BD94:BD99"/>
    <mergeCell ref="BE94:BE99"/>
    <mergeCell ref="BF94:BF99"/>
    <mergeCell ref="AJ103:AJ105"/>
    <mergeCell ref="AK103:AK105"/>
    <mergeCell ref="AL103:AL105"/>
    <mergeCell ref="AM103:AM105"/>
    <mergeCell ref="AO103:AO105"/>
    <mergeCell ref="AQ103:AQ105"/>
    <mergeCell ref="AS103:AS105"/>
    <mergeCell ref="AU103:AU105"/>
    <mergeCell ref="AW103:AW105"/>
    <mergeCell ref="AY103:AY105"/>
    <mergeCell ref="BA103:BA105"/>
    <mergeCell ref="BB103:BB105"/>
    <mergeCell ref="BC103:BC105"/>
    <mergeCell ref="BD103:BD105"/>
    <mergeCell ref="BE103:BE105"/>
    <mergeCell ref="BF103:BF105"/>
    <mergeCell ref="AS94:AS99"/>
    <mergeCell ref="AU94:AU99"/>
    <mergeCell ref="AW94:AW99"/>
    <mergeCell ref="AY94:AY99"/>
    <mergeCell ref="AW124:AW129"/>
    <mergeCell ref="AY124:AY129"/>
    <mergeCell ref="BA124:BA129"/>
    <mergeCell ref="BB124:BB129"/>
    <mergeCell ref="BC124:BC129"/>
    <mergeCell ref="BD124:BD129"/>
    <mergeCell ref="BE124:BE129"/>
    <mergeCell ref="BF124:BF129"/>
    <mergeCell ref="AJ107:AJ111"/>
    <mergeCell ref="AK107:AK111"/>
    <mergeCell ref="AL107:AL111"/>
    <mergeCell ref="AM107:AM111"/>
    <mergeCell ref="AO107:AO111"/>
    <mergeCell ref="AQ107:AQ111"/>
    <mergeCell ref="AS107:AS111"/>
    <mergeCell ref="AU107:AU111"/>
    <mergeCell ref="AW107:AW111"/>
    <mergeCell ref="AY107:AY111"/>
    <mergeCell ref="BA107:BA111"/>
    <mergeCell ref="BB107:BB111"/>
    <mergeCell ref="BC107:BC111"/>
    <mergeCell ref="BD107:BD111"/>
    <mergeCell ref="BE107:BE111"/>
    <mergeCell ref="BF107:BF111"/>
    <mergeCell ref="AJ112:AJ117"/>
    <mergeCell ref="AK112:AK117"/>
    <mergeCell ref="AL112:AL117"/>
    <mergeCell ref="AM112:AM117"/>
    <mergeCell ref="AO112:AO117"/>
    <mergeCell ref="AQ112:AQ117"/>
    <mergeCell ref="AS112:AS117"/>
    <mergeCell ref="AU112:AU117"/>
    <mergeCell ref="BD140:BD144"/>
    <mergeCell ref="BE140:BE144"/>
    <mergeCell ref="BF140:BF144"/>
    <mergeCell ref="AJ130:AJ133"/>
    <mergeCell ref="AL130:AL133"/>
    <mergeCell ref="AM130:AM133"/>
    <mergeCell ref="AO130:AO133"/>
    <mergeCell ref="AQ130:AQ133"/>
    <mergeCell ref="AS130:AS133"/>
    <mergeCell ref="AU130:AU133"/>
    <mergeCell ref="AW130:AW133"/>
    <mergeCell ref="AY130:AY133"/>
    <mergeCell ref="BA130:BA133"/>
    <mergeCell ref="BB130:BB133"/>
    <mergeCell ref="BC130:BC133"/>
    <mergeCell ref="BD130:BD133"/>
    <mergeCell ref="AW118:AW123"/>
    <mergeCell ref="AY118:AY123"/>
    <mergeCell ref="BA118:BA123"/>
    <mergeCell ref="BB118:BB123"/>
    <mergeCell ref="BC118:BC123"/>
    <mergeCell ref="BD118:BD123"/>
    <mergeCell ref="BE118:BE123"/>
    <mergeCell ref="BF118:BF123"/>
    <mergeCell ref="AJ124:AJ129"/>
    <mergeCell ref="AK124:AK129"/>
    <mergeCell ref="AL124:AL129"/>
    <mergeCell ref="AM124:AM129"/>
    <mergeCell ref="AO124:AO129"/>
    <mergeCell ref="AQ124:AQ129"/>
    <mergeCell ref="AS124:AS129"/>
    <mergeCell ref="AU124:AU129"/>
    <mergeCell ref="H22:AL22"/>
    <mergeCell ref="BE145:BE150"/>
    <mergeCell ref="BF145:BF150"/>
    <mergeCell ref="J104:J105"/>
    <mergeCell ref="D94:D99"/>
    <mergeCell ref="G95:G99"/>
    <mergeCell ref="H95:H99"/>
    <mergeCell ref="J95:J99"/>
    <mergeCell ref="G106:G111"/>
    <mergeCell ref="H106:H111"/>
    <mergeCell ref="J109:J111"/>
    <mergeCell ref="G113:G117"/>
    <mergeCell ref="H113:H117"/>
    <mergeCell ref="G119:G123"/>
    <mergeCell ref="H119:H123"/>
    <mergeCell ref="J120:J123"/>
    <mergeCell ref="J112:J117"/>
    <mergeCell ref="G125:G129"/>
    <mergeCell ref="H125:H129"/>
    <mergeCell ref="J126:J129"/>
    <mergeCell ref="J134:J138"/>
    <mergeCell ref="G145:G150"/>
    <mergeCell ref="H145:H150"/>
    <mergeCell ref="J145:J150"/>
    <mergeCell ref="AQ140:AQ144"/>
    <mergeCell ref="AS140:AS144"/>
    <mergeCell ref="AU140:AU144"/>
    <mergeCell ref="AW140:AW144"/>
    <mergeCell ref="AY140:AY144"/>
    <mergeCell ref="BA140:BA144"/>
    <mergeCell ref="BB140:BB144"/>
    <mergeCell ref="BC140:BC144"/>
  </mergeCells>
  <phoneticPr fontId="10" type="noConversion"/>
  <conditionalFormatting sqref="AI28 AI34 AI40 AI46 AI52 AI58 AI64 AI70 AI76 AI82 AI88 AI94 AI100 AI106 AI112 AI118 AI124 AI130 AI139 AI145 AI151 AI157 AI163 AI169 AI175 AI181 AI187 AI193 AI199 AI205 AI211 AI217 AI223 AI229 AI235 AI241 AI247 AI253 AI259 AI265 AI271 AI277 AI283 AI289 AI295 AI301 AI307 AI313 AI319 AI325 AI331 AI337 AI343 AI349 AI355 AI361 AI367 AI373 AI379">
    <cfRule type="cellIs" dxfId="17" priority="25" operator="equal">
      <formula>"Extremo"</formula>
    </cfRule>
    <cfRule type="cellIs" dxfId="16" priority="26" operator="equal">
      <formula>"Alto"</formula>
    </cfRule>
    <cfRule type="cellIs" dxfId="15" priority="27" operator="equal">
      <formula>"Moderado"</formula>
    </cfRule>
    <cfRule type="cellIs" dxfId="14" priority="28" operator="equal">
      <formula>"Bajo"</formula>
    </cfRule>
  </conditionalFormatting>
  <conditionalFormatting sqref="BM28 BM34 BM40 BM46 BM52 BM58 BM64 BM70 BM76 BM82 BM88 BM94 BM100 BM106 BM112 BM118 BM124 BM130 BM139 BM145 BM151 BM157 BM163 BM169 BM175 BM181 BM187 BM193 BM199 BM205 BM211 BM217 BM223 BM229 BM235 BM241 BM247 BM253 BM259 BM265 BM271 BM277 BM283 BM289 BM295 BM301 BM307 BM313 BM319 BM325 BM331 BM337 BM343 BM349 BM355 BM361 BM367 BM373 BM379">
    <cfRule type="cellIs" dxfId="13" priority="21" operator="equal">
      <formula>"Extremo"</formula>
    </cfRule>
    <cfRule type="cellIs" dxfId="12" priority="22" operator="equal">
      <formula>"Alto"</formula>
    </cfRule>
    <cfRule type="cellIs" dxfId="11" priority="23" operator="equal">
      <formula>"Moderado"</formula>
    </cfRule>
    <cfRule type="cellIs" dxfId="10" priority="24" operator="equal">
      <formula>"Bajo"</formula>
    </cfRule>
  </conditionalFormatting>
  <conditionalFormatting sqref="BJ19">
    <cfRule type="cellIs" dxfId="9" priority="6" stopIfTrue="1" operator="between">
      <formula>31</formula>
      <formula>60</formula>
    </cfRule>
    <cfRule type="cellIs" dxfId="8" priority="7" stopIfTrue="1" operator="between">
      <formula>21</formula>
      <formula>30</formula>
    </cfRule>
    <cfRule type="cellIs" dxfId="7" priority="8" stopIfTrue="1" operator="between">
      <formula>11</formula>
      <formula>20</formula>
    </cfRule>
  </conditionalFormatting>
  <conditionalFormatting sqref="BJ20:BJ22">
    <cfRule type="cellIs" dxfId="6" priority="1" stopIfTrue="1" operator="equal">
      <formula>"INACEPTABLE"</formula>
    </cfRule>
    <cfRule type="cellIs" dxfId="5" priority="2" stopIfTrue="1" operator="equal">
      <formula>"IMPORTANTE"</formula>
    </cfRule>
    <cfRule type="cellIs" dxfId="4" priority="3" stopIfTrue="1" operator="equal">
      <formula>"MODERADO"</formula>
    </cfRule>
    <cfRule type="cellIs" dxfId="3" priority="4" stopIfTrue="1" operator="equal">
      <formula>"TOLERABLE"</formula>
    </cfRule>
    <cfRule type="cellIs" dxfId="2" priority="5" stopIfTrue="1" operator="equal">
      <formula>"ACEPTABLE"</formula>
    </cfRule>
  </conditionalFormatting>
  <dataValidations count="50">
    <dataValidation type="list" allowBlank="1" showInputMessage="1" showErrorMessage="1" sqref="AK217:AK222" xr:uid="{FEF88402-E6FE-4854-8DE4-14E99BB1CEF5}">
      <formula1>$G$217:$G$222</formula1>
    </dataValidation>
    <dataValidation type="list" allowBlank="1" showInputMessage="1" showErrorMessage="1" sqref="AK211:AK216" xr:uid="{2C1582DF-D120-47BF-BC42-4B22681ADE4C}">
      <formula1>$G$211:$G$216</formula1>
    </dataValidation>
    <dataValidation type="list" allowBlank="1" showInputMessage="1" showErrorMessage="1" sqref="AK205:AK210" xr:uid="{B0C70904-A908-4D42-8742-76D94F7A7EBC}">
      <formula1>$G$205:$G$210</formula1>
    </dataValidation>
    <dataValidation type="list" allowBlank="1" showInputMessage="1" showErrorMessage="1" sqref="AK199:AK204" xr:uid="{A51DFC42-C244-45F3-B586-29B96DBAE988}">
      <formula1>$G$199:$G$204</formula1>
    </dataValidation>
    <dataValidation type="list" allowBlank="1" showInputMessage="1" showErrorMessage="1" sqref="AK193:AK198" xr:uid="{FCD7ED6E-27D7-449A-82E4-DC88C88F2E50}">
      <formula1>$G$193:$G$198</formula1>
    </dataValidation>
    <dataValidation type="list" allowBlank="1" showInputMessage="1" showErrorMessage="1" sqref="AK187:AK192" xr:uid="{C8829D90-6534-4A49-8C73-52A94D812234}">
      <formula1>$G$187:$G$192</formula1>
    </dataValidation>
    <dataValidation type="list" allowBlank="1" showInputMessage="1" showErrorMessage="1" sqref="AK181:AK186" xr:uid="{0DFA6E5D-B0BB-4309-AAEF-C12F3F036537}">
      <formula1>$G$181:$G$186</formula1>
    </dataValidation>
    <dataValidation type="list" allowBlank="1" showInputMessage="1" showErrorMessage="1" sqref="AK175:AK180" xr:uid="{C1D6861B-E551-4428-919C-32A210280F15}">
      <formula1>$G$175:$G$180</formula1>
    </dataValidation>
    <dataValidation type="list" allowBlank="1" showInputMessage="1" showErrorMessage="1" sqref="AK169:AK174" xr:uid="{8FBD8634-5B0B-488F-9C37-C169E7C57FC6}">
      <formula1>$G$169:$G$174</formula1>
    </dataValidation>
    <dataValidation type="list" allowBlank="1" showInputMessage="1" showErrorMessage="1" sqref="AK163:AK168" xr:uid="{986FE6E9-CC39-445B-8DB3-A3F30750C34A}">
      <formula1>$G$163:$G$168</formula1>
    </dataValidation>
    <dataValidation type="list" allowBlank="1" showInputMessage="1" showErrorMessage="1" sqref="AK157:AK162" xr:uid="{3564708A-9B09-4187-9A88-2127874C92D0}">
      <formula1>$G$157:$G$162</formula1>
    </dataValidation>
    <dataValidation type="list" allowBlank="1" showInputMessage="1" showErrorMessage="1" sqref="AK151:AK156" xr:uid="{5C9829FA-70A2-40DD-9103-37E6CD4E7EF8}">
      <formula1>$G$151:$G$156</formula1>
    </dataValidation>
    <dataValidation type="list" allowBlank="1" showInputMessage="1" showErrorMessage="1" sqref="AK145" xr:uid="{5155B4B6-4AE9-4131-9230-49CE09AC758E}">
      <formula1>$G$145:$G$150</formula1>
    </dataValidation>
    <dataValidation type="list" allowBlank="1" showInputMessage="1" showErrorMessage="1" sqref="AK139:AK140" xr:uid="{E48D3276-7ACA-4880-8118-3AF6563F4CAD}">
      <formula1>$G$139:$G$144</formula1>
    </dataValidation>
    <dataValidation type="list" allowBlank="1" showInputMessage="1" showErrorMessage="1" sqref="AK124" xr:uid="{CDA4A7CD-756D-4848-AD5F-FD79382A402C}">
      <formula1>$G$124:$G$129</formula1>
    </dataValidation>
    <dataValidation type="list" allowBlank="1" showInputMessage="1" showErrorMessage="1" sqref="AK118" xr:uid="{BE145DAE-F89D-4571-9A91-2BDAAD05BC63}">
      <formula1>$G$118:$G$123</formula1>
    </dataValidation>
    <dataValidation type="list" allowBlank="1" showInputMessage="1" showErrorMessage="1" sqref="AK112" xr:uid="{AF035493-190C-444E-A8F4-856E7FE83644}">
      <formula1>$G$112:$G$117</formula1>
    </dataValidation>
    <dataValidation type="list" allowBlank="1" showInputMessage="1" showErrorMessage="1" sqref="AK106:AK107" xr:uid="{C0EDA383-9E5B-4E71-895A-9D8144CABFBC}">
      <formula1>$G$106:$G$111</formula1>
    </dataValidation>
    <dataValidation type="list" allowBlank="1" showInputMessage="1" showErrorMessage="1" sqref="AK100:AK103" xr:uid="{E5DB56CF-F842-43A0-9362-3226E722A5E9}">
      <formula1>$G$100:$G$105</formula1>
    </dataValidation>
    <dataValidation type="list" allowBlank="1" showInputMessage="1" showErrorMessage="1" sqref="AK94" xr:uid="{9A015B62-4AD2-41DA-BF37-8D1F7AB0A8BF}">
      <formula1>$G$94:$G$99</formula1>
    </dataValidation>
    <dataValidation type="list" allowBlank="1" showInputMessage="1" showErrorMessage="1" sqref="AK88" xr:uid="{7078616F-A7AE-4C64-A80C-318A74C4A41C}">
      <formula1>$G$88:$G$93</formula1>
    </dataValidation>
    <dataValidation type="list" allowBlank="1" showInputMessage="1" showErrorMessage="1" sqref="AK82" xr:uid="{1B0D957A-0CB0-45D9-B69C-B0662A929D41}">
      <formula1>$G$82:$G$87</formula1>
    </dataValidation>
    <dataValidation type="list" allowBlank="1" showInputMessage="1" showErrorMessage="1" sqref="AK76:AK78" xr:uid="{20483B59-7011-4E19-8165-145DBF95978E}">
      <formula1>$G$76:$G$81</formula1>
    </dataValidation>
    <dataValidation type="list" allowBlank="1" showInputMessage="1" showErrorMessage="1" sqref="AK70:AK71" xr:uid="{62ABA153-A243-4643-9DC9-AD1C2DD8B505}">
      <formula1>$G$70:$G$75</formula1>
    </dataValidation>
    <dataValidation type="list" allowBlank="1" showInputMessage="1" showErrorMessage="1" sqref="AK64" xr:uid="{3EC694C8-44F8-4AD7-82B0-AEE8A9F2C9EB}">
      <formula1>$G$64:$G$69</formula1>
    </dataValidation>
    <dataValidation type="list" allowBlank="1" showInputMessage="1" showErrorMessage="1" sqref="AK58" xr:uid="{18C2DDD7-A6B0-40F5-BC30-22EF3EF139D4}">
      <formula1>$G$58:$G$63</formula1>
    </dataValidation>
    <dataValidation type="list" allowBlank="1" showInputMessage="1" showErrorMessage="1" sqref="AK52" xr:uid="{524137F7-8606-498E-A7D2-0E23EE8CD000}">
      <formula1>$G$52:$G$57</formula1>
    </dataValidation>
    <dataValidation type="list" allowBlank="1" showInputMessage="1" showErrorMessage="1" sqref="AK46" xr:uid="{17736EAF-F0E9-440D-B391-5428A0FDFDAD}">
      <formula1>$G$46:$G$51</formula1>
    </dataValidation>
    <dataValidation type="list" allowBlank="1" showInputMessage="1" showErrorMessage="1" sqref="AK40:AK41" xr:uid="{819CB27E-CEDB-469F-88C0-94F9215FAF67}">
      <formula1>$G$40:$G$45</formula1>
    </dataValidation>
    <dataValidation type="list" allowBlank="1" showInputMessage="1" showErrorMessage="1" sqref="AK28" xr:uid="{54BA64EF-76C3-498D-9E95-8F0F7F1B9D2A}">
      <formula1>$G$28:$G$33</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E27" xr:uid="{1A5D919F-DE6D-4358-A345-40B39A79321B}"/>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D27 AF27:AH27" xr:uid="{54486355-8235-4753-8A43-9BB08CB5440F}"/>
    <dataValidation allowBlank="1" showInputMessage="1" showErrorMessage="1" prompt="Si el resultado de las calificaciones del control o promedio en el diseño de los controles, está por debajo de 96%, se debe establecer un plan de acción que permita tener un control bien diseñado" sqref="BA27" xr:uid="{819A8166-74FD-4D7E-8F77-73B2E9F9A6FF}"/>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E27" xr:uid="{FBEE7AD9-82A9-44E2-B1C3-8B527C420995}"/>
    <dataValidation allowBlank="1" showInputMessage="1" showErrorMessage="1" prompt="Promedio entre el diseño Total de Control y Total Solidez Individual " sqref="BG27" xr:uid="{9D4BEDCE-9EAB-4406-89EE-37A342401CCF}"/>
    <dataValidation allowBlank="1" showInputMessage="1" showErrorMessage="1" prompt="- Adecuado (15)_x000a__x000a_- Inadecuado (0)_x000a_" sqref="AO27:AP27" xr:uid="{7F938C78-967E-435B-8410-C40D48E134FD}"/>
    <dataValidation allowBlank="1" showInputMessage="1" showErrorMessage="1" prompt="- Se investigan y se resuelven Oportunamente (15)_x000a__x000a_- No se investigan y resuelven Oportunamente (0)_x000a_" sqref="AW27:AX27" xr:uid="{FF8D5F4D-B9EA-4153-B366-165913E03648}"/>
    <dataValidation allowBlank="1" showInputMessage="1" showErrorMessage="1" prompt="Completa (10)_x000a__x000a_Incompleta (5)_x000a__x000a_No esxiste (0)" sqref="AY27:AZ27" xr:uid="{5568D52D-C28D-484E-B440-A5A02CEBCAEF}"/>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L27" xr:uid="{1541D130-B085-40EA-A233-8FD19437F865}"/>
    <dataValidation allowBlank="1" showInputMessage="1" showErrorMessage="1" prompt="- Asignado (15)_x000a__x000a_- No Asignado (0)" sqref="AM27:AN27" xr:uid="{E068BBA4-E0B6-4F14-8278-0BF1585D440D}"/>
    <dataValidation allowBlank="1" showInputMessage="1" showErrorMessage="1" prompt="- Oportuna (15)_x000a__x000a_- Inoportuna (0)_x000a_" sqref="AQ27:AR27" xr:uid="{6BDC9FAC-5A2A-4A11-B745-FC41BA8563D2}"/>
    <dataValidation allowBlank="1" showInputMessage="1" showErrorMessage="1" prompt="- Prevenir (15)_x000a__x000a_- Detectar (10)_x000a__x000a_- No es un Control (0)" sqref="AS27:AT27" xr:uid="{DD0D5911-C47B-43E4-880E-13D1B36A0242}"/>
    <dataValidation allowBlank="1" showInputMessage="1" showErrorMessage="1" prompt="- Confiable (15)_x000a__x000a_- No Confiable (0)_x000a_" sqref="AU27:AV27" xr:uid="{BC289ABB-F0F6-4C85-9A98-D627DEF8FFEE}"/>
    <dataValidation allowBlank="1" showInputMessage="1" showErrorMessage="1" prompt="Fuerte: Calificación entre 96 y 100_x000a__x000a_Moderado: Calificación entre 86 y 95_x000a__x000a_Débil: Calificación entre 0 y 85" sqref="BB27" xr:uid="{022B8164-F47E-4BA3-9249-B442DA7F45BE}"/>
    <dataValidation allowBlank="1" showInputMessage="1" showErrorMessage="1" prompt="Fuerte: Siempre se ejecuta_x000a__x000a_Moderado: Algunas veces_x000a__x000a_Débil: No se ejecuta " sqref="BC27:BD27" xr:uid="{41776C9C-118A-4C1F-8A6A-450AA61C8729}"/>
    <dataValidation allowBlank="1" showInputMessage="1" showErrorMessage="1" prompt="Fuerte: 100_x000a__x000a_Moderado: 50_x000a__x000a_Débil: 0" sqref="BF27" xr:uid="{A295129D-746A-48F3-AB26-6A1846A7D38D}"/>
    <dataValidation allowBlank="1" showInputMessage="1" showErrorMessage="1" prompt="Fuerte: 100_x000a__x000a_Moderado: Entre 50 y 99_x000a__x000a_Débil: Menor a 50" sqref="BH27" xr:uid="{60F6CA34-0CE9-41A9-950B-67F8A9A35A5F}"/>
    <dataValidation type="list" allowBlank="1" showInputMessage="1" showErrorMessage="1" sqref="BF4:BH4" xr:uid="{9698C384-5745-4DC0-9C20-C43BD74841EF}">
      <formula1>$CN$355:$CN$375</formula1>
    </dataValidation>
    <dataValidation type="list" allowBlank="1" showInputMessage="1" showErrorMessage="1" sqref="AK34:AK35" xr:uid="{B61C59FF-F3F1-41E7-A7A6-B842B71FA05D}">
      <formula1>$G$34:$G$39</formula1>
    </dataValidation>
    <dataValidation type="list" allowBlank="1" showInputMessage="1" showErrorMessage="1" sqref="AK223:AK384" xr:uid="{F648A4E2-2FD3-47EB-A4BE-23271B3B5CA7}">
      <formula1>$G$34:$G$384</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12 D118 D70 D82 D76 D145 BA103:BB103 BD103:BF103 AJ106:AJ107 AJ102:AJ103 BA107:BB107 BD107:BF107 BD145:BF145 BA145:BB145 AJ139:AJ140 D28 D34 D58 AJ34:AJ35 D46 AJ40:AJ41 AJ46 D52 AJ52 AJ58 D64 AJ64 AJ70:AJ71 AJ76:AJ78 BA78:BB78 BD78:BF78 AJ82 BA82:BB82 BD82:BF82 D88 BA88:BB88 BD88:BF88 D94 AJ94 BA94:BB94 BD94:BF94 D100 AJ100:AJ101 D106 AJ112 BA112:BB112 BD112:BF112 BA118:BB118 BD118:BF118 D124 AJ124 BA124:BB124 BD124:BF124 BA140:BB140 BD140:BF140 D139 AJ145 D130 AJ88 AJ118" unlockedFormula="1"/>
  </ignoredError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E2149336-A755-4851-93A7-D612D8D9E092}">
          <x14:formula1>
            <xm:f>Listados!$B$26:$B$27</xm:f>
          </x14:formula1>
          <xm:sqref>AQ139:AQ384 Q151:AC384 M130:AC150 M151:O384 L130:L384 AO139:AO384 AU139:AU384 AM139:AM384 AM28 AO28 AQ28 AU28 AW28 AM34:AM35 AO34:AO35 AQ34:AQ35 AU34:AU35 AW34:AW35 AM40:AM41 AO40:AO41 AQ40:AQ41 AU40:AU41 AW40:AW41 AM46 AO46 AQ46 AU46 AW46 AM52 AO52 AQ52 AU52 AW52 AM58 AO58 AQ58 AU58 AW58 AM64 AO64 AQ64 AU64 AW64 AM70:AM71 AO70:AO71 AQ70:AQ71 AU70:AU71 AW70:AW71 AM76:AM78 AM82:AM88 AO76:AO88 AQ76:AQ88 AU76:AU88 AW76:AW88 AM100:AM103 AM106:AM118 AM124:AM129 AW139:AW384 AO94:AO129 AW94:AW129 AU94:AU129 AQ94:AQ129 AM94 K28:K384 L28:AC129</xm:sqref>
        </x14:dataValidation>
        <x14:dataValidation type="list" allowBlank="1" showInputMessage="1" showErrorMessage="1" xr:uid="{D8099DEB-4210-49C7-AB0E-C06AC2F4F968}">
          <x14:formula1>
            <xm:f>Listados!$K$3:$K$7</xm:f>
          </x14:formula1>
          <xm:sqref>AE139:AE150 AE28:AE129</xm:sqref>
        </x14:dataValidation>
        <x14:dataValidation type="list" allowBlank="1" showInputMessage="1" showErrorMessage="1" xr:uid="{B6A69BC3-927A-4E1A-BD6E-180750C06B35}">
          <x14:formula1>
            <xm:f>Listados!$C$26:$C$28</xm:f>
          </x14:formula1>
          <xm:sqref>AY28 AY34:AY35 AY40:AY41 AY46 AY52 AY58 AY64 AY70:AY71 AY76:AY88 AY139:AY384 AY94:AY129</xm:sqref>
        </x14:dataValidation>
        <x14:dataValidation type="list" allowBlank="1" showInputMessage="1" showErrorMessage="1" xr:uid="{F08E2552-2D99-4D04-9C49-0BF28CF012C4}">
          <x14:formula1>
            <xm:f>Listados!$D$26:$D$28</xm:f>
          </x14:formula1>
          <xm:sqref>AS28 AS34:AS35 AS40:AS41 AS46 AS52 AS58 AS64 AS70:AS71 AS76:AS88 AS139:AS384 AS94:AS129</xm:sqref>
        </x14:dataValidation>
        <x14:dataValidation type="list" allowBlank="1" showInputMessage="1" showErrorMessage="1" xr:uid="{71D05E18-5889-457C-A7A6-28561DA7D181}">
          <x14:formula1>
            <xm:f>Listados!$E$26:$E$28</xm:f>
          </x14:formula1>
          <xm:sqref>BC28 BC34:BC35 BC40:BC41 BC46 BC52 BC58 BC64 BC70:BC71 BC139:BC384 BC76:BC129</xm:sqref>
        </x14:dataValidation>
        <x14:dataValidation type="list" allowBlank="1" showInputMessage="1" showErrorMessage="1" xr:uid="{9A4EFE01-871E-4278-BF0C-806ABF1F35A7}">
          <x14:formula1>
            <xm:f>Listados!$G$26:$G$27</xm:f>
          </x14:formula1>
          <xm:sqref>AL28 AL34:AL35 AL40:AL41 AL46 AL52 AL58 AL64 AL70:AL71 AL76:AL78 AL82 AL88 AL100:AL103 AL106:AL107 AL112 AL118 AL124 AL151:AL384 AL139:AL140 AL145 AL94</xm:sqref>
        </x14:dataValidation>
        <x14:dataValidation type="list" allowBlank="1" showInputMessage="1" showErrorMessage="1" xr:uid="{88459410-C44C-42FE-BF60-7E68A5C89413}">
          <x14:formula1>
            <xm:f>Listados!$E$8:$E$9</xm:f>
          </x14:formula1>
          <xm:sqref>H28 H40:H41 H46 H52 H58:H60 H64 H70 H76 H82 H88 H34:H35 H94:H95 H112:H113 H118:H119 H124:H125 H151:H384 H106 H100:H101 H145 H130:H135 H137 H139:H143</xm:sqref>
        </x14:dataValidation>
        <x14:dataValidation type="list" allowBlank="1" showInputMessage="1" showErrorMessage="1" xr:uid="{2C93640A-DC2A-488D-A020-6B7AC6FE695A}">
          <x14:formula1>
            <xm:f>Listados!$A$3:$A$7</xm:f>
          </x14:formula1>
          <xm:sqref>E28:E384</xm:sqref>
        </x14:dataValidation>
        <x14:dataValidation type="list" allowBlank="1" showInputMessage="1" showErrorMessage="1" xr:uid="{39F7055B-9DE1-42F6-A0BB-E39F6DBC9DE4}">
          <x14:formula1>
            <xm:f>Listados!$B$3:$B$7</xm:f>
          </x14:formula1>
          <xm:sqref>F28:F150</xm:sqref>
        </x14:dataValidation>
        <x14:dataValidation type="list" allowBlank="1" showInputMessage="1" showErrorMessage="1" xr:uid="{BAFD9AB4-455C-4D2A-9917-EC6510C34468}">
          <x14:formula1>
            <xm:f>Listados!$C$3:$C$5</xm:f>
          </x14:formula1>
          <xm:sqref>I28:I384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98A5-DE1C-4F0C-A894-2A2FFC36E144}">
  <dimension ref="A2:H23"/>
  <sheetViews>
    <sheetView topLeftCell="A22" zoomScale="80" zoomScaleNormal="80" workbookViewId="0">
      <selection activeCell="A24" sqref="A24"/>
    </sheetView>
  </sheetViews>
  <sheetFormatPr baseColWidth="10" defaultRowHeight="14.5" x14ac:dyDescent="0.35"/>
  <cols>
    <col min="1" max="1" width="16.7265625" customWidth="1"/>
    <col min="2" max="2" width="110.1796875" customWidth="1"/>
    <col min="3" max="3" width="82.81640625" customWidth="1"/>
    <col min="4" max="4" width="88.7265625" customWidth="1"/>
    <col min="5" max="5" width="68.81640625" customWidth="1"/>
  </cols>
  <sheetData>
    <row r="2" spans="1:8" x14ac:dyDescent="0.35">
      <c r="A2" s="52" t="s">
        <v>212</v>
      </c>
      <c r="B2" s="53" t="s">
        <v>304</v>
      </c>
      <c r="C2" s="53" t="s">
        <v>305</v>
      </c>
      <c r="D2" s="53" t="s">
        <v>314</v>
      </c>
      <c r="E2" s="53" t="s">
        <v>315</v>
      </c>
      <c r="F2" s="50"/>
      <c r="G2" s="50"/>
      <c r="H2" s="50"/>
    </row>
    <row r="3" spans="1:8" ht="106.5" customHeight="1" x14ac:dyDescent="0.35">
      <c r="A3" s="54">
        <v>1</v>
      </c>
      <c r="B3" s="55" t="s">
        <v>302</v>
      </c>
      <c r="C3" s="56"/>
      <c r="D3" s="56"/>
      <c r="E3" s="56"/>
      <c r="F3" s="51"/>
      <c r="G3" s="51"/>
      <c r="H3" s="51"/>
    </row>
    <row r="4" spans="1:8" ht="154.5" customHeight="1" x14ac:dyDescent="0.35">
      <c r="A4" s="54">
        <v>2</v>
      </c>
      <c r="B4" s="55" t="s">
        <v>364</v>
      </c>
      <c r="C4" s="55" t="s">
        <v>303</v>
      </c>
      <c r="D4" s="56"/>
      <c r="E4" s="56"/>
    </row>
    <row r="5" spans="1:8" ht="285" customHeight="1" x14ac:dyDescent="0.35">
      <c r="A5" s="54">
        <v>3</v>
      </c>
      <c r="B5" s="55" t="s">
        <v>400</v>
      </c>
      <c r="C5" s="55" t="s">
        <v>399</v>
      </c>
      <c r="D5" s="56"/>
      <c r="E5" s="56"/>
    </row>
    <row r="6" spans="1:8" ht="72.5" x14ac:dyDescent="0.35">
      <c r="A6" s="54">
        <v>4</v>
      </c>
      <c r="B6" s="55" t="s">
        <v>306</v>
      </c>
      <c r="C6" s="56"/>
      <c r="D6" s="56"/>
      <c r="E6" s="56"/>
    </row>
    <row r="7" spans="1:8" ht="174" x14ac:dyDescent="0.35">
      <c r="A7" s="54">
        <v>5</v>
      </c>
      <c r="B7" s="55" t="s">
        <v>394</v>
      </c>
      <c r="C7" s="56"/>
      <c r="D7" s="56"/>
      <c r="E7" s="56"/>
    </row>
    <row r="8" spans="1:8" ht="201" customHeight="1" x14ac:dyDescent="0.35">
      <c r="A8" s="54">
        <v>6</v>
      </c>
      <c r="B8" s="55" t="s">
        <v>377</v>
      </c>
      <c r="C8" s="56"/>
      <c r="D8" s="56"/>
      <c r="E8" s="56"/>
    </row>
    <row r="9" spans="1:8" ht="101.5" x14ac:dyDescent="0.35">
      <c r="A9" s="54">
        <v>7</v>
      </c>
      <c r="B9" s="55" t="s">
        <v>307</v>
      </c>
      <c r="C9" s="56"/>
      <c r="D9" s="56"/>
      <c r="E9" s="56"/>
    </row>
    <row r="10" spans="1:8" ht="194.25" customHeight="1" x14ac:dyDescent="0.35">
      <c r="A10" s="54">
        <v>8</v>
      </c>
      <c r="B10" s="55" t="s">
        <v>308</v>
      </c>
      <c r="C10" s="55" t="s">
        <v>309</v>
      </c>
      <c r="D10" s="56"/>
      <c r="E10" s="56"/>
    </row>
    <row r="11" spans="1:8" ht="105.75" customHeight="1" x14ac:dyDescent="0.35">
      <c r="A11" s="54">
        <v>9</v>
      </c>
      <c r="B11" s="55" t="s">
        <v>310</v>
      </c>
      <c r="C11" s="55" t="s">
        <v>311</v>
      </c>
      <c r="D11" s="55" t="s">
        <v>312</v>
      </c>
      <c r="E11" s="56"/>
    </row>
    <row r="12" spans="1:8" ht="190.5" customHeight="1" x14ac:dyDescent="0.35">
      <c r="A12" s="54">
        <v>10</v>
      </c>
      <c r="B12" s="55" t="s">
        <v>313</v>
      </c>
      <c r="C12" s="55"/>
      <c r="D12" s="56"/>
      <c r="E12" s="56"/>
    </row>
    <row r="13" spans="1:8" ht="87" x14ac:dyDescent="0.35">
      <c r="A13" s="54">
        <v>11</v>
      </c>
      <c r="B13" s="55" t="s">
        <v>316</v>
      </c>
      <c r="C13" s="55"/>
      <c r="D13" s="56"/>
      <c r="E13" s="56"/>
    </row>
    <row r="14" spans="1:8" ht="146.25" customHeight="1" x14ac:dyDescent="0.35">
      <c r="A14" s="54">
        <v>12</v>
      </c>
      <c r="B14" s="55" t="s">
        <v>317</v>
      </c>
      <c r="C14" s="55" t="s">
        <v>318</v>
      </c>
      <c r="D14" s="55" t="s">
        <v>319</v>
      </c>
      <c r="E14" s="55" t="s">
        <v>320</v>
      </c>
    </row>
    <row r="15" spans="1:8" ht="87" hidden="1" x14ac:dyDescent="0.35">
      <c r="A15" s="54">
        <v>13</v>
      </c>
      <c r="B15" s="55" t="s">
        <v>321</v>
      </c>
      <c r="C15" s="55"/>
      <c r="D15" s="56"/>
      <c r="E15" s="56"/>
    </row>
    <row r="16" spans="1:8" ht="154.5" customHeight="1" x14ac:dyDescent="0.35">
      <c r="A16" s="54">
        <v>13</v>
      </c>
      <c r="B16" s="101" t="s">
        <v>365</v>
      </c>
      <c r="C16" s="55" t="s">
        <v>322</v>
      </c>
      <c r="D16" s="55" t="s">
        <v>319</v>
      </c>
      <c r="E16" s="55" t="s">
        <v>323</v>
      </c>
    </row>
    <row r="17" spans="1:5" ht="118.5" customHeight="1" x14ac:dyDescent="0.35">
      <c r="A17" s="54">
        <v>14</v>
      </c>
      <c r="B17" s="55" t="s">
        <v>324</v>
      </c>
      <c r="C17" s="55" t="s">
        <v>325</v>
      </c>
      <c r="D17" s="55"/>
      <c r="E17" s="55"/>
    </row>
    <row r="18" spans="1:5" ht="105" customHeight="1" x14ac:dyDescent="0.35">
      <c r="A18" s="54">
        <v>15</v>
      </c>
      <c r="B18" s="55" t="s">
        <v>326</v>
      </c>
      <c r="C18" s="55"/>
      <c r="D18" s="55"/>
      <c r="E18" s="55"/>
    </row>
    <row r="19" spans="1:5" ht="186" customHeight="1" x14ac:dyDescent="0.35">
      <c r="A19" s="54">
        <v>16</v>
      </c>
      <c r="B19" s="55" t="s">
        <v>401</v>
      </c>
      <c r="C19" s="55"/>
      <c r="D19" s="55"/>
      <c r="E19" s="55"/>
    </row>
    <row r="20" spans="1:5" ht="180" customHeight="1" x14ac:dyDescent="0.35">
      <c r="A20" s="54">
        <v>17</v>
      </c>
      <c r="B20" s="55" t="s">
        <v>327</v>
      </c>
      <c r="C20" s="55"/>
      <c r="D20" s="55"/>
      <c r="E20" s="55"/>
    </row>
    <row r="21" spans="1:5" ht="153.75" customHeight="1" x14ac:dyDescent="0.35">
      <c r="A21" s="54">
        <v>18</v>
      </c>
      <c r="B21" s="55" t="s">
        <v>368</v>
      </c>
      <c r="C21" s="55"/>
      <c r="D21" s="55"/>
      <c r="E21" s="55"/>
    </row>
    <row r="22" spans="1:5" ht="220.5" customHeight="1" x14ac:dyDescent="0.35">
      <c r="A22" s="54">
        <v>19</v>
      </c>
      <c r="B22" s="55" t="s">
        <v>328</v>
      </c>
      <c r="C22" s="55" t="s">
        <v>329</v>
      </c>
      <c r="D22" s="55"/>
      <c r="E22" s="55"/>
    </row>
    <row r="23" spans="1:5" ht="117" customHeight="1" x14ac:dyDescent="0.35">
      <c r="A23" s="54">
        <v>20</v>
      </c>
      <c r="B23" s="55" t="s">
        <v>330</v>
      </c>
      <c r="C23" s="55"/>
      <c r="D23" s="55"/>
      <c r="E23" s="55"/>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E4BB-BE3B-49B2-8702-D1846CF5E479}">
  <sheetPr codeName="Hoja7"/>
  <dimension ref="B4:G44"/>
  <sheetViews>
    <sheetView topLeftCell="A9" zoomScale="80" zoomScaleNormal="80" workbookViewId="0">
      <selection activeCell="C9" sqref="C9"/>
    </sheetView>
  </sheetViews>
  <sheetFormatPr baseColWidth="10" defaultRowHeight="14.5" x14ac:dyDescent="0.35"/>
  <cols>
    <col min="2" max="2" width="12.26953125" customWidth="1"/>
    <col min="3" max="3" width="72.1796875" customWidth="1"/>
    <col min="4" max="4" width="9.26953125" customWidth="1"/>
    <col min="5" max="5" width="11.54296875" customWidth="1"/>
    <col min="6" max="6" width="10.81640625" customWidth="1"/>
    <col min="7" max="7" width="9.1796875" customWidth="1"/>
  </cols>
  <sheetData>
    <row r="4" spans="2:7" ht="15" customHeight="1" x14ac:dyDescent="0.35">
      <c r="B4" s="191" t="s">
        <v>63</v>
      </c>
      <c r="C4" s="191"/>
      <c r="D4" s="191"/>
      <c r="E4" s="191"/>
      <c r="F4" s="191"/>
      <c r="G4" s="192"/>
    </row>
    <row r="5" spans="2:7" x14ac:dyDescent="0.35">
      <c r="B5" s="191"/>
      <c r="C5" s="191"/>
      <c r="D5" s="191"/>
      <c r="E5" s="191"/>
      <c r="F5" s="191"/>
      <c r="G5" s="192"/>
    </row>
    <row r="6" spans="2:7" x14ac:dyDescent="0.35">
      <c r="C6" s="4"/>
      <c r="D6" s="4"/>
      <c r="E6" s="4"/>
      <c r="F6" s="4"/>
      <c r="G6" s="4"/>
    </row>
    <row r="7" spans="2:7" x14ac:dyDescent="0.35">
      <c r="B7" s="49" t="s">
        <v>212</v>
      </c>
      <c r="C7" s="44" t="s">
        <v>64</v>
      </c>
      <c r="D7" s="44" t="s">
        <v>65</v>
      </c>
      <c r="E7" s="44" t="s">
        <v>66</v>
      </c>
      <c r="F7" s="44" t="s">
        <v>67</v>
      </c>
      <c r="G7" s="44" t="s">
        <v>68</v>
      </c>
    </row>
    <row r="8" spans="2:7" ht="29" x14ac:dyDescent="0.35">
      <c r="B8" s="54">
        <v>1</v>
      </c>
      <c r="C8" s="55" t="s">
        <v>206</v>
      </c>
      <c r="D8" s="54" t="s">
        <v>227</v>
      </c>
      <c r="E8" s="54" t="s">
        <v>227</v>
      </c>
      <c r="F8" s="54" t="s">
        <v>227</v>
      </c>
      <c r="G8" s="54" t="s">
        <v>227</v>
      </c>
    </row>
    <row r="9" spans="2:7" ht="116.25" customHeight="1" x14ac:dyDescent="0.35">
      <c r="B9" s="54" t="s">
        <v>225</v>
      </c>
      <c r="C9" s="55" t="s">
        <v>378</v>
      </c>
      <c r="D9" s="54" t="s">
        <v>227</v>
      </c>
      <c r="E9" s="54" t="s">
        <v>227</v>
      </c>
      <c r="F9" s="54" t="s">
        <v>227</v>
      </c>
      <c r="G9" s="54" t="s">
        <v>227</v>
      </c>
    </row>
    <row r="10" spans="2:7" ht="43.5" x14ac:dyDescent="0.35">
      <c r="B10" s="54">
        <v>3</v>
      </c>
      <c r="C10" s="55" t="s">
        <v>207</v>
      </c>
      <c r="D10" s="54" t="s">
        <v>227</v>
      </c>
      <c r="E10" s="54" t="s">
        <v>227</v>
      </c>
      <c r="F10" s="54" t="s">
        <v>227</v>
      </c>
      <c r="G10" s="54" t="s">
        <v>227</v>
      </c>
    </row>
    <row r="11" spans="2:7" ht="29" x14ac:dyDescent="0.35">
      <c r="B11" s="54">
        <v>4</v>
      </c>
      <c r="C11" s="55" t="s">
        <v>208</v>
      </c>
      <c r="D11" s="54" t="s">
        <v>227</v>
      </c>
      <c r="E11" s="54" t="s">
        <v>227</v>
      </c>
      <c r="F11" s="54" t="s">
        <v>227</v>
      </c>
      <c r="G11" s="54" t="s">
        <v>227</v>
      </c>
    </row>
    <row r="12" spans="2:7" ht="29" x14ac:dyDescent="0.35">
      <c r="B12" s="54">
        <v>5</v>
      </c>
      <c r="C12" s="55" t="s">
        <v>209</v>
      </c>
      <c r="D12" s="54" t="s">
        <v>227</v>
      </c>
      <c r="E12" s="54" t="s">
        <v>227</v>
      </c>
      <c r="F12" s="54" t="s">
        <v>227</v>
      </c>
      <c r="G12" s="54" t="s">
        <v>227</v>
      </c>
    </row>
    <row r="13" spans="2:7" ht="43.5" x14ac:dyDescent="0.35">
      <c r="B13" s="54">
        <v>6</v>
      </c>
      <c r="C13" s="55" t="s">
        <v>210</v>
      </c>
      <c r="D13" s="54" t="s">
        <v>227</v>
      </c>
      <c r="E13" s="54" t="s">
        <v>227</v>
      </c>
      <c r="F13" s="54" t="s">
        <v>227</v>
      </c>
      <c r="G13" s="54" t="s">
        <v>227</v>
      </c>
    </row>
    <row r="14" spans="2:7" ht="67.5" customHeight="1" x14ac:dyDescent="0.35">
      <c r="B14" s="54">
        <v>7</v>
      </c>
      <c r="C14" s="55" t="s">
        <v>211</v>
      </c>
      <c r="D14" s="54" t="s">
        <v>227</v>
      </c>
      <c r="E14" s="54" t="s">
        <v>227</v>
      </c>
      <c r="F14" s="54" t="s">
        <v>227</v>
      </c>
      <c r="G14" s="54" t="s">
        <v>227</v>
      </c>
    </row>
    <row r="15" spans="2:7" ht="73.5" customHeight="1" x14ac:dyDescent="0.35">
      <c r="B15" s="54" t="s">
        <v>224</v>
      </c>
      <c r="C15" s="55" t="s">
        <v>223</v>
      </c>
      <c r="D15" s="54" t="s">
        <v>227</v>
      </c>
      <c r="E15" s="54" t="s">
        <v>227</v>
      </c>
      <c r="F15" s="54" t="s">
        <v>227</v>
      </c>
      <c r="G15" s="54" t="s">
        <v>227</v>
      </c>
    </row>
    <row r="16" spans="2:7" ht="29" x14ac:dyDescent="0.35">
      <c r="B16" s="54">
        <v>9</v>
      </c>
      <c r="C16" s="55" t="s">
        <v>222</v>
      </c>
      <c r="D16" s="54" t="s">
        <v>227</v>
      </c>
      <c r="E16" s="54" t="s">
        <v>227</v>
      </c>
      <c r="F16" s="54" t="s">
        <v>227</v>
      </c>
      <c r="G16" s="54" t="s">
        <v>227</v>
      </c>
    </row>
    <row r="17" spans="2:7" ht="29" x14ac:dyDescent="0.35">
      <c r="B17" s="54">
        <v>10</v>
      </c>
      <c r="C17" s="55" t="s">
        <v>221</v>
      </c>
      <c r="D17" s="54" t="s">
        <v>227</v>
      </c>
      <c r="E17" s="54" t="s">
        <v>227</v>
      </c>
      <c r="F17" s="54" t="s">
        <v>227</v>
      </c>
      <c r="G17" s="54" t="s">
        <v>227</v>
      </c>
    </row>
    <row r="18" spans="2:7" ht="29" x14ac:dyDescent="0.35">
      <c r="B18" s="54">
        <v>11</v>
      </c>
      <c r="C18" s="55" t="s">
        <v>220</v>
      </c>
      <c r="D18" s="54" t="s">
        <v>227</v>
      </c>
      <c r="E18" s="54" t="s">
        <v>227</v>
      </c>
      <c r="F18" s="54" t="s">
        <v>227</v>
      </c>
      <c r="G18" s="54" t="s">
        <v>227</v>
      </c>
    </row>
    <row r="19" spans="2:7" x14ac:dyDescent="0.35">
      <c r="B19" s="54">
        <v>12</v>
      </c>
      <c r="C19" s="55" t="s">
        <v>219</v>
      </c>
      <c r="D19" s="54" t="s">
        <v>227</v>
      </c>
      <c r="E19" s="54" t="s">
        <v>227</v>
      </c>
      <c r="F19" s="54" t="s">
        <v>227</v>
      </c>
      <c r="G19" s="54" t="s">
        <v>227</v>
      </c>
    </row>
    <row r="20" spans="2:7" ht="29" x14ac:dyDescent="0.35">
      <c r="B20" s="54">
        <v>13</v>
      </c>
      <c r="C20" s="55" t="s">
        <v>218</v>
      </c>
      <c r="D20" s="54" t="s">
        <v>227</v>
      </c>
      <c r="E20" s="54" t="s">
        <v>227</v>
      </c>
      <c r="F20" s="54" t="s">
        <v>227</v>
      </c>
      <c r="G20" s="54" t="s">
        <v>227</v>
      </c>
    </row>
    <row r="21" spans="2:7" ht="29" x14ac:dyDescent="0.35">
      <c r="B21" s="54">
        <v>14</v>
      </c>
      <c r="C21" s="55" t="s">
        <v>217</v>
      </c>
      <c r="D21" s="54" t="s">
        <v>227</v>
      </c>
      <c r="E21" s="54" t="s">
        <v>227</v>
      </c>
      <c r="F21" s="54" t="s">
        <v>227</v>
      </c>
      <c r="G21" s="54" t="s">
        <v>227</v>
      </c>
    </row>
    <row r="22" spans="2:7" ht="62.25" customHeight="1" x14ac:dyDescent="0.35">
      <c r="B22" s="54" t="s">
        <v>226</v>
      </c>
      <c r="C22" s="55" t="s">
        <v>216</v>
      </c>
      <c r="D22" s="54" t="s">
        <v>227</v>
      </c>
      <c r="E22" s="54" t="s">
        <v>227</v>
      </c>
      <c r="F22" s="54" t="s">
        <v>227</v>
      </c>
      <c r="G22" s="54" t="s">
        <v>227</v>
      </c>
    </row>
    <row r="23" spans="2:7" ht="96.75" customHeight="1" x14ac:dyDescent="0.35">
      <c r="B23" s="54">
        <v>16</v>
      </c>
      <c r="C23" s="55" t="s">
        <v>215</v>
      </c>
      <c r="D23" s="54" t="s">
        <v>227</v>
      </c>
      <c r="E23" s="54" t="s">
        <v>227</v>
      </c>
      <c r="F23" s="54" t="s">
        <v>227</v>
      </c>
      <c r="G23" s="54" t="s">
        <v>227</v>
      </c>
    </row>
    <row r="24" spans="2:7" ht="59.25" customHeight="1" x14ac:dyDescent="0.35">
      <c r="B24" s="54">
        <v>17</v>
      </c>
      <c r="C24" s="55" t="s">
        <v>214</v>
      </c>
      <c r="D24" s="54" t="s">
        <v>227</v>
      </c>
      <c r="E24" s="54" t="s">
        <v>227</v>
      </c>
      <c r="F24" s="54" t="s">
        <v>227</v>
      </c>
      <c r="G24" s="54" t="s">
        <v>227</v>
      </c>
    </row>
    <row r="25" spans="2:7" ht="45" customHeight="1" x14ac:dyDescent="0.35">
      <c r="B25" s="54">
        <v>18</v>
      </c>
      <c r="C25" s="55" t="s">
        <v>213</v>
      </c>
      <c r="D25" s="54" t="s">
        <v>227</v>
      </c>
      <c r="E25" s="54" t="s">
        <v>227</v>
      </c>
      <c r="F25" s="54" t="s">
        <v>227</v>
      </c>
      <c r="G25" s="54" t="s">
        <v>227</v>
      </c>
    </row>
    <row r="26" spans="2:7" hidden="1" x14ac:dyDescent="0.35">
      <c r="B26" s="56"/>
      <c r="C26" s="55"/>
      <c r="D26" s="56" t="s">
        <v>227</v>
      </c>
      <c r="E26" s="56" t="s">
        <v>227</v>
      </c>
      <c r="F26" s="56" t="s">
        <v>227</v>
      </c>
      <c r="G26" s="56" t="s">
        <v>227</v>
      </c>
    </row>
    <row r="27" spans="2:7" hidden="1" x14ac:dyDescent="0.35">
      <c r="B27" s="56"/>
      <c r="C27" s="55"/>
      <c r="D27" s="56" t="s">
        <v>227</v>
      </c>
      <c r="E27" s="56" t="s">
        <v>227</v>
      </c>
      <c r="F27" s="56" t="s">
        <v>227</v>
      </c>
      <c r="G27" s="56" t="s">
        <v>227</v>
      </c>
    </row>
    <row r="28" spans="2:7" hidden="1" x14ac:dyDescent="0.35">
      <c r="C28" s="48"/>
      <c r="D28" t="s">
        <v>227</v>
      </c>
      <c r="E28" t="s">
        <v>227</v>
      </c>
      <c r="F28" t="s">
        <v>227</v>
      </c>
      <c r="G28" t="s">
        <v>227</v>
      </c>
    </row>
    <row r="29" spans="2:7" hidden="1" x14ac:dyDescent="0.35">
      <c r="C29" s="48"/>
      <c r="D29" t="s">
        <v>227</v>
      </c>
      <c r="E29" t="s">
        <v>227</v>
      </c>
      <c r="F29" t="s">
        <v>227</v>
      </c>
      <c r="G29" t="s">
        <v>227</v>
      </c>
    </row>
    <row r="30" spans="2:7" hidden="1" x14ac:dyDescent="0.35">
      <c r="C30" s="48"/>
      <c r="D30" t="s">
        <v>227</v>
      </c>
      <c r="E30" t="s">
        <v>227</v>
      </c>
      <c r="F30" t="s">
        <v>227</v>
      </c>
      <c r="G30" t="s">
        <v>227</v>
      </c>
    </row>
    <row r="31" spans="2:7" hidden="1" x14ac:dyDescent="0.35">
      <c r="C31" s="48"/>
      <c r="D31" t="s">
        <v>227</v>
      </c>
      <c r="E31" t="s">
        <v>227</v>
      </c>
      <c r="F31" t="s">
        <v>227</v>
      </c>
      <c r="G31" t="s">
        <v>227</v>
      </c>
    </row>
    <row r="32" spans="2:7" hidden="1" x14ac:dyDescent="0.35">
      <c r="C32" s="5"/>
      <c r="D32" t="s">
        <v>227</v>
      </c>
      <c r="E32" t="s">
        <v>227</v>
      </c>
      <c r="F32" t="s">
        <v>227</v>
      </c>
      <c r="G32" t="s">
        <v>227</v>
      </c>
    </row>
    <row r="33" spans="3:7" hidden="1" x14ac:dyDescent="0.35">
      <c r="C33" s="5"/>
      <c r="D33" t="s">
        <v>227</v>
      </c>
      <c r="E33" t="s">
        <v>227</v>
      </c>
      <c r="F33" t="s">
        <v>227</v>
      </c>
      <c r="G33" t="s">
        <v>227</v>
      </c>
    </row>
    <row r="34" spans="3:7" hidden="1" x14ac:dyDescent="0.35">
      <c r="C34" s="5"/>
      <c r="D34" t="s">
        <v>227</v>
      </c>
      <c r="E34" t="s">
        <v>227</v>
      </c>
      <c r="F34" t="s">
        <v>227</v>
      </c>
      <c r="G34" t="s">
        <v>227</v>
      </c>
    </row>
    <row r="35" spans="3:7" hidden="1" x14ac:dyDescent="0.35">
      <c r="C35" s="5"/>
      <c r="D35" t="s">
        <v>227</v>
      </c>
      <c r="E35" t="s">
        <v>227</v>
      </c>
      <c r="F35" t="s">
        <v>227</v>
      </c>
      <c r="G35" t="s">
        <v>227</v>
      </c>
    </row>
    <row r="36" spans="3:7" hidden="1" x14ac:dyDescent="0.35">
      <c r="C36" s="5"/>
      <c r="D36" t="s">
        <v>227</v>
      </c>
      <c r="E36" t="s">
        <v>227</v>
      </c>
      <c r="F36" t="s">
        <v>227</v>
      </c>
      <c r="G36" t="s">
        <v>227</v>
      </c>
    </row>
    <row r="37" spans="3:7" hidden="1" x14ac:dyDescent="0.35">
      <c r="C37" s="5"/>
      <c r="D37" t="s">
        <v>227</v>
      </c>
      <c r="E37" t="s">
        <v>227</v>
      </c>
      <c r="F37" t="s">
        <v>227</v>
      </c>
      <c r="G37" t="s">
        <v>227</v>
      </c>
    </row>
    <row r="38" spans="3:7" hidden="1" x14ac:dyDescent="0.35">
      <c r="C38" s="5"/>
      <c r="D38" t="s">
        <v>227</v>
      </c>
      <c r="E38" t="s">
        <v>227</v>
      </c>
      <c r="F38" t="s">
        <v>227</v>
      </c>
      <c r="G38" t="s">
        <v>227</v>
      </c>
    </row>
    <row r="39" spans="3:7" hidden="1" x14ac:dyDescent="0.35">
      <c r="C39" s="5"/>
      <c r="D39" t="s">
        <v>227</v>
      </c>
      <c r="E39" t="s">
        <v>227</v>
      </c>
      <c r="F39" t="s">
        <v>227</v>
      </c>
      <c r="G39" t="s">
        <v>227</v>
      </c>
    </row>
    <row r="40" spans="3:7" hidden="1" x14ac:dyDescent="0.35">
      <c r="C40" s="5"/>
      <c r="D40" t="s">
        <v>227</v>
      </c>
      <c r="E40" t="s">
        <v>227</v>
      </c>
      <c r="F40" t="s">
        <v>227</v>
      </c>
      <c r="G40" t="s">
        <v>227</v>
      </c>
    </row>
    <row r="41" spans="3:7" hidden="1" x14ac:dyDescent="0.35">
      <c r="C41" s="5"/>
      <c r="D41" t="s">
        <v>227</v>
      </c>
      <c r="E41" t="s">
        <v>227</v>
      </c>
      <c r="F41" t="s">
        <v>227</v>
      </c>
      <c r="G41" t="s">
        <v>227</v>
      </c>
    </row>
    <row r="42" spans="3:7" hidden="1" x14ac:dyDescent="0.35">
      <c r="C42" s="5"/>
      <c r="D42" t="s">
        <v>227</v>
      </c>
      <c r="E42" t="s">
        <v>227</v>
      </c>
      <c r="F42" t="s">
        <v>227</v>
      </c>
      <c r="G42" t="s">
        <v>227</v>
      </c>
    </row>
    <row r="43" spans="3:7" hidden="1" x14ac:dyDescent="0.35">
      <c r="C43" s="5"/>
      <c r="D43" t="s">
        <v>227</v>
      </c>
      <c r="E43" t="s">
        <v>227</v>
      </c>
      <c r="F43" t="s">
        <v>227</v>
      </c>
      <c r="G43" t="s">
        <v>227</v>
      </c>
    </row>
    <row r="44" spans="3:7" hidden="1" x14ac:dyDescent="0.35">
      <c r="C44" s="5"/>
      <c r="D44" t="s">
        <v>227</v>
      </c>
      <c r="E44" t="s">
        <v>227</v>
      </c>
      <c r="F44" t="s">
        <v>227</v>
      </c>
      <c r="G44" t="s">
        <v>227</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8637-6B75-4CB5-826E-403F9E4F3AA2}">
  <dimension ref="A2:W32"/>
  <sheetViews>
    <sheetView workbookViewId="0">
      <selection activeCell="D12" sqref="D12"/>
    </sheetView>
  </sheetViews>
  <sheetFormatPr baseColWidth="10" defaultColWidth="11.453125" defaultRowHeight="14.5" x14ac:dyDescent="0.35"/>
  <cols>
    <col min="1" max="1" width="18.1796875" style="38" customWidth="1"/>
    <col min="2" max="2" width="20.81640625" style="38" customWidth="1"/>
    <col min="3" max="3" width="48.7265625" style="38" customWidth="1"/>
    <col min="4" max="4" width="35" style="38" customWidth="1"/>
    <col min="5" max="5" width="13.26953125" style="38" customWidth="1"/>
    <col min="6" max="6" width="12.26953125" style="38" bestFit="1" customWidth="1"/>
    <col min="7" max="7" width="23.54296875" style="38" customWidth="1"/>
    <col min="8" max="8" width="24.81640625" style="38" customWidth="1"/>
    <col min="9" max="9" width="17.7265625" style="38" customWidth="1"/>
    <col min="10" max="10" width="11.453125" style="38"/>
    <col min="11" max="11" width="17.1796875" style="38" customWidth="1"/>
    <col min="12" max="12" width="19.54296875" style="38" customWidth="1"/>
    <col min="13" max="13" width="37.26953125" style="38" customWidth="1"/>
    <col min="14" max="14" width="21.453125" style="38" customWidth="1"/>
    <col min="15" max="20" width="11.453125" style="38"/>
    <col min="21" max="21" width="19.453125" style="38" bestFit="1" customWidth="1"/>
    <col min="22" max="16384" width="11.453125" style="38"/>
  </cols>
  <sheetData>
    <row r="2" spans="1:23" ht="15" thickBot="1" x14ac:dyDescent="0.4">
      <c r="A2" s="37" t="s">
        <v>91</v>
      </c>
      <c r="B2" s="37" t="s">
        <v>92</v>
      </c>
      <c r="C2" s="37" t="s">
        <v>93</v>
      </c>
      <c r="D2" s="37" t="s">
        <v>94</v>
      </c>
      <c r="E2" s="37" t="s">
        <v>95</v>
      </c>
      <c r="F2" s="37" t="s">
        <v>96</v>
      </c>
      <c r="G2" s="37" t="s">
        <v>97</v>
      </c>
      <c r="H2" s="37" t="s">
        <v>98</v>
      </c>
      <c r="I2" s="37" t="s">
        <v>99</v>
      </c>
      <c r="K2" s="37" t="s">
        <v>96</v>
      </c>
      <c r="L2" s="37" t="s">
        <v>97</v>
      </c>
      <c r="M2" s="37" t="s">
        <v>100</v>
      </c>
      <c r="P2" s="37" t="s">
        <v>101</v>
      </c>
      <c r="S2" s="193" t="s">
        <v>102</v>
      </c>
      <c r="T2" s="193"/>
      <c r="U2" s="193"/>
      <c r="V2" s="193"/>
    </row>
    <row r="3" spans="1:23" ht="21.5" thickBot="1" x14ac:dyDescent="0.55000000000000004">
      <c r="A3" s="39" t="s">
        <v>103</v>
      </c>
      <c r="B3" s="39" t="s">
        <v>104</v>
      </c>
      <c r="C3" s="39" t="s">
        <v>105</v>
      </c>
      <c r="D3" s="39" t="s">
        <v>106</v>
      </c>
      <c r="E3" s="40" t="s">
        <v>107</v>
      </c>
      <c r="F3" s="39" t="s">
        <v>108</v>
      </c>
      <c r="G3" s="39" t="s">
        <v>109</v>
      </c>
      <c r="H3" s="38" t="s">
        <v>110</v>
      </c>
      <c r="I3" s="38" t="s">
        <v>111</v>
      </c>
      <c r="K3" s="39" t="s">
        <v>61</v>
      </c>
      <c r="L3" s="39" t="s">
        <v>109</v>
      </c>
      <c r="M3" s="38" t="s">
        <v>112</v>
      </c>
      <c r="N3" s="38" t="s">
        <v>113</v>
      </c>
      <c r="P3" s="38" t="s">
        <v>113</v>
      </c>
      <c r="Q3" s="38" t="s">
        <v>114</v>
      </c>
      <c r="S3" s="38" t="s">
        <v>115</v>
      </c>
      <c r="T3" s="38" t="s">
        <v>115</v>
      </c>
      <c r="U3" s="38" t="str">
        <f>+CONCATENATE(S3,T3)</f>
        <v>FuerteFuerte</v>
      </c>
      <c r="V3" s="38" t="s">
        <v>115</v>
      </c>
      <c r="W3" s="41"/>
    </row>
    <row r="4" spans="1:23" ht="21.5" thickBot="1" x14ac:dyDescent="0.55000000000000004">
      <c r="A4" s="39" t="s">
        <v>116</v>
      </c>
      <c r="B4" s="39" t="s">
        <v>117</v>
      </c>
      <c r="C4" s="39" t="s">
        <v>118</v>
      </c>
      <c r="D4" s="39" t="s">
        <v>119</v>
      </c>
      <c r="E4" s="40" t="s">
        <v>120</v>
      </c>
      <c r="F4" s="39" t="s">
        <v>121</v>
      </c>
      <c r="G4" s="39" t="s">
        <v>122</v>
      </c>
      <c r="H4" s="39" t="s">
        <v>123</v>
      </c>
      <c r="I4" s="38" t="s">
        <v>124</v>
      </c>
      <c r="K4" s="39" t="s">
        <v>121</v>
      </c>
      <c r="L4" s="39" t="s">
        <v>122</v>
      </c>
      <c r="M4" s="38" t="s">
        <v>125</v>
      </c>
      <c r="N4" s="38" t="s">
        <v>113</v>
      </c>
      <c r="P4" s="38" t="s">
        <v>126</v>
      </c>
      <c r="Q4" s="38" t="s">
        <v>127</v>
      </c>
      <c r="S4" s="38" t="s">
        <v>115</v>
      </c>
      <c r="T4" s="38" t="s">
        <v>126</v>
      </c>
      <c r="U4" s="38" t="str">
        <f t="shared" ref="U4:U11" si="0">+CONCATENATE(S4,T4)</f>
        <v>FuerteModerado</v>
      </c>
      <c r="V4" s="38" t="s">
        <v>126</v>
      </c>
      <c r="W4" s="41"/>
    </row>
    <row r="5" spans="1:23" ht="21.5" thickBot="1" x14ac:dyDescent="0.55000000000000004">
      <c r="A5" s="39" t="s">
        <v>128</v>
      </c>
      <c r="B5" s="39" t="s">
        <v>129</v>
      </c>
      <c r="C5" s="39" t="s">
        <v>130</v>
      </c>
      <c r="D5" s="39" t="s">
        <v>131</v>
      </c>
      <c r="E5" s="40"/>
      <c r="F5" s="39" t="s">
        <v>132</v>
      </c>
      <c r="G5" s="39" t="s">
        <v>126</v>
      </c>
      <c r="H5" s="38" t="s">
        <v>133</v>
      </c>
      <c r="K5" s="39" t="s">
        <v>134</v>
      </c>
      <c r="L5" s="39" t="s">
        <v>126</v>
      </c>
      <c r="M5" s="38" t="s">
        <v>135</v>
      </c>
      <c r="N5" s="38" t="s">
        <v>126</v>
      </c>
      <c r="P5" s="38" t="s">
        <v>136</v>
      </c>
      <c r="Q5" s="38" t="s">
        <v>137</v>
      </c>
      <c r="S5" s="38" t="s">
        <v>115</v>
      </c>
      <c r="T5" s="38" t="s">
        <v>138</v>
      </c>
      <c r="U5" s="38" t="str">
        <f t="shared" si="0"/>
        <v>FuerteDébil</v>
      </c>
      <c r="V5" s="38" t="s">
        <v>138</v>
      </c>
      <c r="W5" s="41"/>
    </row>
    <row r="6" spans="1:23" ht="29.5" thickBot="1" x14ac:dyDescent="0.55000000000000004">
      <c r="A6" s="39" t="s">
        <v>139</v>
      </c>
      <c r="B6" s="42" t="s">
        <v>140</v>
      </c>
      <c r="C6" s="39"/>
      <c r="D6" s="40"/>
      <c r="E6" s="40"/>
      <c r="F6" s="39" t="s">
        <v>62</v>
      </c>
      <c r="G6" s="39" t="s">
        <v>141</v>
      </c>
      <c r="H6" s="38" t="s">
        <v>142</v>
      </c>
      <c r="K6" s="39" t="s">
        <v>62</v>
      </c>
      <c r="L6" s="39" t="s">
        <v>141</v>
      </c>
      <c r="M6" s="38" t="s">
        <v>143</v>
      </c>
      <c r="N6" s="38" t="s">
        <v>136</v>
      </c>
      <c r="P6" s="38" t="s">
        <v>144</v>
      </c>
      <c r="Q6" s="38" t="s">
        <v>145</v>
      </c>
      <c r="S6" s="38" t="s">
        <v>126</v>
      </c>
      <c r="T6" s="38" t="s">
        <v>115</v>
      </c>
      <c r="U6" s="38" t="str">
        <f t="shared" si="0"/>
        <v>ModeradoFuerte</v>
      </c>
      <c r="V6" s="38" t="s">
        <v>126</v>
      </c>
      <c r="W6" s="41"/>
    </row>
    <row r="7" spans="1:23" ht="29" x14ac:dyDescent="0.5">
      <c r="A7" s="42" t="s">
        <v>146</v>
      </c>
      <c r="B7" s="42" t="s">
        <v>147</v>
      </c>
      <c r="C7" s="43"/>
      <c r="D7" s="40"/>
      <c r="E7" s="40"/>
      <c r="F7" s="39" t="s">
        <v>148</v>
      </c>
      <c r="G7" s="39" t="s">
        <v>149</v>
      </c>
      <c r="H7" s="39"/>
      <c r="K7" s="39" t="s">
        <v>148</v>
      </c>
      <c r="L7" s="39" t="s">
        <v>149</v>
      </c>
      <c r="M7" s="38" t="s">
        <v>150</v>
      </c>
      <c r="N7" s="38" t="s">
        <v>144</v>
      </c>
      <c r="S7" s="38" t="s">
        <v>126</v>
      </c>
      <c r="T7" s="38" t="s">
        <v>126</v>
      </c>
      <c r="U7" s="38" t="str">
        <f t="shared" si="0"/>
        <v>ModeradoModerado</v>
      </c>
      <c r="V7" s="38" t="s">
        <v>126</v>
      </c>
      <c r="W7" s="41"/>
    </row>
    <row r="8" spans="1:23" ht="21" x14ac:dyDescent="0.5">
      <c r="A8" s="40"/>
      <c r="B8" s="40"/>
      <c r="C8" s="40"/>
      <c r="D8" s="40"/>
      <c r="E8" s="40" t="s">
        <v>362</v>
      </c>
      <c r="K8" s="39" t="s">
        <v>61</v>
      </c>
      <c r="L8" s="38">
        <v>1</v>
      </c>
      <c r="M8" s="38" t="s">
        <v>151</v>
      </c>
      <c r="N8" s="38" t="s">
        <v>113</v>
      </c>
      <c r="S8" s="38" t="s">
        <v>126</v>
      </c>
      <c r="T8" s="38" t="s">
        <v>138</v>
      </c>
      <c r="U8" s="38" t="str">
        <f t="shared" si="0"/>
        <v>ModeradoDébil</v>
      </c>
      <c r="V8" s="38" t="s">
        <v>138</v>
      </c>
    </row>
    <row r="9" spans="1:23" ht="21" x14ac:dyDescent="0.5">
      <c r="A9" s="40"/>
      <c r="B9" s="40"/>
      <c r="C9" s="40"/>
      <c r="D9" s="40"/>
      <c r="E9" s="40" t="s">
        <v>120</v>
      </c>
      <c r="K9" s="39" t="s">
        <v>121</v>
      </c>
      <c r="L9" s="38">
        <v>2</v>
      </c>
      <c r="M9" s="38" t="s">
        <v>152</v>
      </c>
      <c r="N9" s="38" t="s">
        <v>113</v>
      </c>
      <c r="S9" s="38" t="s">
        <v>138</v>
      </c>
      <c r="T9" s="38" t="s">
        <v>115</v>
      </c>
      <c r="U9" s="38" t="str">
        <f t="shared" si="0"/>
        <v>DébilFuerte</v>
      </c>
      <c r="V9" s="38" t="s">
        <v>138</v>
      </c>
    </row>
    <row r="10" spans="1:23" ht="21" x14ac:dyDescent="0.5">
      <c r="A10" s="40"/>
      <c r="B10" s="40"/>
      <c r="C10" s="40"/>
      <c r="D10" s="40"/>
      <c r="E10" s="40"/>
      <c r="K10" s="39" t="s">
        <v>134</v>
      </c>
      <c r="L10" s="38">
        <v>3</v>
      </c>
      <c r="M10" s="38" t="s">
        <v>153</v>
      </c>
      <c r="N10" s="38" t="s">
        <v>126</v>
      </c>
      <c r="S10" s="38" t="s">
        <v>138</v>
      </c>
      <c r="T10" s="38" t="s">
        <v>126</v>
      </c>
      <c r="U10" s="38" t="str">
        <f t="shared" si="0"/>
        <v>DébilModerado</v>
      </c>
      <c r="V10" s="38" t="s">
        <v>138</v>
      </c>
    </row>
    <row r="11" spans="1:23" ht="21" x14ac:dyDescent="0.5">
      <c r="A11" s="40"/>
      <c r="B11" s="40"/>
      <c r="C11" s="40"/>
      <c r="D11" s="40"/>
      <c r="E11" s="40"/>
      <c r="K11" s="39" t="s">
        <v>62</v>
      </c>
      <c r="L11" s="38">
        <v>4</v>
      </c>
      <c r="M11" s="38" t="s">
        <v>154</v>
      </c>
      <c r="N11" s="38" t="s">
        <v>136</v>
      </c>
      <c r="S11" s="38" t="s">
        <v>138</v>
      </c>
      <c r="T11" s="38" t="s">
        <v>138</v>
      </c>
      <c r="U11" s="38" t="str">
        <f t="shared" si="0"/>
        <v>DébilDébil</v>
      </c>
      <c r="V11" s="38" t="s">
        <v>138</v>
      </c>
    </row>
    <row r="12" spans="1:23" ht="21" x14ac:dyDescent="0.5">
      <c r="A12" s="40"/>
      <c r="B12" s="40"/>
      <c r="C12" s="40"/>
      <c r="D12" s="40"/>
      <c r="E12" s="40"/>
      <c r="K12" s="39" t="s">
        <v>148</v>
      </c>
      <c r="L12" s="38">
        <v>5</v>
      </c>
      <c r="M12" s="38" t="s">
        <v>155</v>
      </c>
      <c r="N12" s="38" t="s">
        <v>144</v>
      </c>
    </row>
    <row r="13" spans="1:23" ht="21" x14ac:dyDescent="0.5">
      <c r="A13" s="40"/>
      <c r="B13" s="40"/>
      <c r="C13" s="43"/>
      <c r="D13" s="40"/>
      <c r="E13" s="40"/>
      <c r="K13" s="39" t="s">
        <v>109</v>
      </c>
      <c r="L13" s="38">
        <v>1</v>
      </c>
      <c r="M13" s="38" t="s">
        <v>156</v>
      </c>
      <c r="N13" s="38" t="s">
        <v>113</v>
      </c>
    </row>
    <row r="14" spans="1:23" ht="21" x14ac:dyDescent="0.5">
      <c r="A14" s="40"/>
      <c r="B14" s="40"/>
      <c r="C14" s="43"/>
      <c r="D14" s="40"/>
      <c r="E14" s="40"/>
      <c r="K14" s="39" t="s">
        <v>122</v>
      </c>
      <c r="L14" s="38">
        <v>2</v>
      </c>
      <c r="M14" s="38" t="s">
        <v>157</v>
      </c>
      <c r="N14" s="38" t="s">
        <v>126</v>
      </c>
    </row>
    <row r="15" spans="1:23" ht="21" x14ac:dyDescent="0.5">
      <c r="A15" s="40"/>
      <c r="B15" s="40"/>
      <c r="C15" s="43"/>
      <c r="D15" s="40"/>
      <c r="E15" s="40"/>
      <c r="K15" s="39" t="s">
        <v>126</v>
      </c>
      <c r="L15" s="38">
        <v>3</v>
      </c>
      <c r="M15" s="38" t="s">
        <v>158</v>
      </c>
      <c r="N15" s="38" t="s">
        <v>136</v>
      </c>
    </row>
    <row r="16" spans="1:23" ht="21" x14ac:dyDescent="0.5">
      <c r="A16" s="40"/>
      <c r="B16" s="40"/>
      <c r="C16" s="43"/>
      <c r="D16" s="40"/>
      <c r="E16" s="40"/>
      <c r="K16" s="39" t="s">
        <v>141</v>
      </c>
      <c r="L16" s="38">
        <v>4</v>
      </c>
      <c r="M16" s="38" t="s">
        <v>159</v>
      </c>
      <c r="N16" s="38" t="s">
        <v>144</v>
      </c>
    </row>
    <row r="17" spans="1:14" ht="21" x14ac:dyDescent="0.5">
      <c r="A17" s="40"/>
      <c r="B17" s="40"/>
      <c r="C17" s="43"/>
      <c r="D17" s="40"/>
      <c r="E17" s="40"/>
      <c r="K17" s="39" t="s">
        <v>149</v>
      </c>
      <c r="L17" s="38">
        <v>5</v>
      </c>
      <c r="M17" s="38" t="s">
        <v>160</v>
      </c>
      <c r="N17" s="38" t="s">
        <v>144</v>
      </c>
    </row>
    <row r="18" spans="1:14" ht="21" x14ac:dyDescent="0.5">
      <c r="A18" s="40"/>
      <c r="B18" s="40"/>
      <c r="C18" s="43"/>
      <c r="D18" s="40"/>
      <c r="E18" s="40"/>
      <c r="J18" s="38">
        <v>-1</v>
      </c>
      <c r="K18" s="39" t="s">
        <v>61</v>
      </c>
      <c r="M18" s="38" t="s">
        <v>161</v>
      </c>
      <c r="N18" s="38" t="s">
        <v>126</v>
      </c>
    </row>
    <row r="19" spans="1:14" ht="21" x14ac:dyDescent="0.5">
      <c r="A19" s="40"/>
      <c r="B19" s="40"/>
      <c r="C19" s="43"/>
      <c r="D19" s="40"/>
      <c r="E19" s="40"/>
      <c r="J19" s="38">
        <v>0</v>
      </c>
      <c r="K19" s="39" t="s">
        <v>61</v>
      </c>
      <c r="M19" s="38" t="s">
        <v>162</v>
      </c>
      <c r="N19" s="38" t="s">
        <v>136</v>
      </c>
    </row>
    <row r="20" spans="1:14" ht="21" x14ac:dyDescent="0.5">
      <c r="A20" s="40"/>
      <c r="B20" s="40"/>
      <c r="C20" s="43"/>
      <c r="D20" s="40"/>
      <c r="E20" s="40"/>
      <c r="J20" s="38">
        <v>1</v>
      </c>
      <c r="K20" s="39" t="s">
        <v>61</v>
      </c>
      <c r="M20" s="38" t="s">
        <v>163</v>
      </c>
      <c r="N20" s="38" t="s">
        <v>136</v>
      </c>
    </row>
    <row r="21" spans="1:14" x14ac:dyDescent="0.35">
      <c r="J21" s="38">
        <v>2</v>
      </c>
      <c r="K21" s="39" t="s">
        <v>121</v>
      </c>
      <c r="M21" s="38" t="s">
        <v>164</v>
      </c>
      <c r="N21" s="38" t="s">
        <v>144</v>
      </c>
    </row>
    <row r="22" spans="1:14" x14ac:dyDescent="0.35">
      <c r="J22" s="38">
        <v>3</v>
      </c>
      <c r="K22" s="39" t="s">
        <v>134</v>
      </c>
      <c r="M22" s="38" t="s">
        <v>165</v>
      </c>
      <c r="N22" s="38" t="s">
        <v>144</v>
      </c>
    </row>
    <row r="23" spans="1:14" x14ac:dyDescent="0.35">
      <c r="J23" s="38">
        <v>4</v>
      </c>
      <c r="K23" s="39" t="s">
        <v>62</v>
      </c>
      <c r="M23" s="38" t="s">
        <v>166</v>
      </c>
      <c r="N23" s="38" t="s">
        <v>136</v>
      </c>
    </row>
    <row r="24" spans="1:14" x14ac:dyDescent="0.35">
      <c r="J24" s="38">
        <v>5</v>
      </c>
      <c r="K24" s="39" t="s">
        <v>148</v>
      </c>
      <c r="M24" s="38" t="s">
        <v>167</v>
      </c>
      <c r="N24" s="38" t="s">
        <v>136</v>
      </c>
    </row>
    <row r="25" spans="1:14" x14ac:dyDescent="0.35">
      <c r="B25" s="37" t="s">
        <v>168</v>
      </c>
      <c r="C25" s="37" t="s">
        <v>169</v>
      </c>
      <c r="E25" s="37" t="s">
        <v>7</v>
      </c>
      <c r="G25" s="37" t="s">
        <v>170</v>
      </c>
      <c r="M25" s="38" t="s">
        <v>171</v>
      </c>
      <c r="N25" s="38" t="s">
        <v>144</v>
      </c>
    </row>
    <row r="26" spans="1:14" x14ac:dyDescent="0.35">
      <c r="B26" s="38" t="s">
        <v>172</v>
      </c>
      <c r="C26" s="38" t="s">
        <v>173</v>
      </c>
      <c r="D26" s="38" t="s">
        <v>195</v>
      </c>
      <c r="E26" s="38" t="s">
        <v>174</v>
      </c>
      <c r="G26" s="38" t="s">
        <v>111</v>
      </c>
      <c r="J26" s="38">
        <v>-1</v>
      </c>
      <c r="K26" s="39" t="s">
        <v>109</v>
      </c>
      <c r="M26" s="38" t="s">
        <v>175</v>
      </c>
      <c r="N26" s="38" t="s">
        <v>144</v>
      </c>
    </row>
    <row r="27" spans="1:14" x14ac:dyDescent="0.35">
      <c r="B27" s="38" t="s">
        <v>176</v>
      </c>
      <c r="C27" s="38" t="s">
        <v>177</v>
      </c>
      <c r="D27" s="38" t="s">
        <v>196</v>
      </c>
      <c r="E27" s="38" t="s">
        <v>178</v>
      </c>
      <c r="G27" s="38" t="s">
        <v>179</v>
      </c>
      <c r="J27" s="38">
        <v>0</v>
      </c>
      <c r="K27" s="39" t="s">
        <v>109</v>
      </c>
      <c r="M27" s="38" t="s">
        <v>180</v>
      </c>
      <c r="N27" s="38" t="s">
        <v>144</v>
      </c>
    </row>
    <row r="28" spans="1:14" x14ac:dyDescent="0.35">
      <c r="C28" s="38" t="s">
        <v>181</v>
      </c>
      <c r="D28" s="38" t="s">
        <v>197</v>
      </c>
      <c r="E28" s="38" t="s">
        <v>182</v>
      </c>
      <c r="J28" s="38">
        <v>1</v>
      </c>
      <c r="K28" s="39" t="s">
        <v>109</v>
      </c>
    </row>
    <row r="29" spans="1:14" x14ac:dyDescent="0.35">
      <c r="G29" s="38" t="s">
        <v>111</v>
      </c>
      <c r="J29" s="38">
        <v>2</v>
      </c>
      <c r="K29" s="39" t="s">
        <v>122</v>
      </c>
    </row>
    <row r="30" spans="1:14" x14ac:dyDescent="0.35">
      <c r="G30" s="38" t="s">
        <v>183</v>
      </c>
      <c r="J30" s="38">
        <v>3</v>
      </c>
      <c r="K30" s="39" t="s">
        <v>126</v>
      </c>
    </row>
    <row r="31" spans="1:14" x14ac:dyDescent="0.35">
      <c r="J31" s="38">
        <v>4</v>
      </c>
      <c r="K31" s="39" t="s">
        <v>141</v>
      </c>
    </row>
    <row r="32" spans="1:14" x14ac:dyDescent="0.35">
      <c r="J32" s="38">
        <v>5</v>
      </c>
      <c r="K32" s="39" t="s">
        <v>149</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A20AF5-BAFC-4742-B6AB-BD90A1F25268}">
  <ds:schemaRefs>
    <ds:schemaRef ds:uri="http://schemas.microsoft.com/sharepoint/v3/contenttype/forms"/>
  </ds:schemaRefs>
</ds:datastoreItem>
</file>

<file path=customXml/itemProps3.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Matriz Riesgos Corrupción</vt:lpstr>
      <vt:lpstr>Descripción del Control </vt:lpstr>
      <vt:lpstr>Riesgo Corrupción</vt:lpstr>
      <vt:lpstr>Listados</vt:lpstr>
      <vt:lpstr>'Matriz Riesgos Corrupción'!Área_de_impresión</vt:lpstr>
      <vt:lpstr>'Matriz Riesgos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liliana casas</cp:lastModifiedBy>
  <dcterms:created xsi:type="dcterms:W3CDTF">2020-08-31T01:37:35Z</dcterms:created>
  <dcterms:modified xsi:type="dcterms:W3CDTF">2021-01-28T17:59:58Z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