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tabRatio="749" firstSheet="6" activeTab="6"/>
  </bookViews>
  <sheets>
    <sheet name="MENU CAJA DE HERRAMIENTAS" sheetId="4" state="hidden" r:id="rId1"/>
    <sheet name="GLOSARIO" sheetId="6" state="hidden" r:id="rId2"/>
    <sheet name="CONOCIMIENTO ENT" sheetId="9" state="hidden" r:id="rId3"/>
    <sheet name="MIPPA 1.1" sheetId="19" state="hidden" r:id="rId4"/>
    <sheet name="ANALISIS OCI" sheetId="3" state="hidden" r:id="rId5"/>
    <sheet name="Para pptx" sheetId="23" state="hidden" r:id="rId6"/>
    <sheet name="PAA OCI  " sheetId="5" r:id="rId7"/>
    <sheet name="PRIORIZACIÓN" sheetId="1" state="hidden" r:id="rId8"/>
  </sheets>
  <externalReferences>
    <externalReference r:id="rId9"/>
    <externalReference r:id="rId10"/>
  </externalReferences>
  <definedNames>
    <definedName name="_xlnm._FilterDatabase" localSheetId="4" hidden="1">'ANALISIS OCI'!$C$9:$C$88</definedName>
    <definedName name="_xlnm._FilterDatabase" localSheetId="1" hidden="1">GLOSARIO!$A$1:$A$3</definedName>
    <definedName name="_xlnm._FilterDatabase" localSheetId="6" hidden="1">'PAA OCI  '!$A$12:$CQ$39</definedName>
    <definedName name="_xlnm._FilterDatabase" localSheetId="7"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6">'PAA OCI  '!$A$1:$U$41</definedName>
    <definedName name="Cargos">[1]Formulas!$B$2:$B$18</definedName>
    <definedName name="DOCUMENTO_RELACIONADO" comment="Registre el documento o soporte del ítem en cuestión. (Físico o Magnético)">'CONOCIMIENTO ENT'!$C$5</definedName>
    <definedName name="Opciones">[1]Formulas!$A$2:$A$18</definedName>
    <definedName name="riskprob">[2]Lookup!$B$2:$B$5</definedName>
    <definedName name="_xlnm.Print_Titles" localSheetId="6">'PAA OCI  '!$12:$15</definedName>
    <definedName name="X">[1]Formulas!$B$13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3" l="1"/>
  <c r="K18" i="23"/>
  <c r="H18" i="23"/>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AB48" i="3"/>
  <c r="AC48" i="3" s="1"/>
  <c r="AB64" i="3"/>
  <c r="AC64" i="3" s="1"/>
  <c r="AB56" i="3"/>
  <c r="AC56" i="3" s="1"/>
  <c r="AB54" i="3"/>
  <c r="AC54" i="3" s="1"/>
  <c r="AB70" i="3"/>
  <c r="AC70" i="3" s="1"/>
  <c r="AB46" i="3"/>
  <c r="AC46" i="3" s="1"/>
  <c r="AB52" i="3"/>
  <c r="AC52" i="3" s="1"/>
  <c r="AB68" i="3"/>
  <c r="AC68" i="3" s="1"/>
  <c r="AB50" i="3"/>
  <c r="AC50" i="3" s="1"/>
  <c r="AB66" i="3"/>
  <c r="AC66" i="3" s="1"/>
  <c r="AB58" i="3"/>
  <c r="AC58" i="3" s="1"/>
  <c r="AB44" i="3"/>
  <c r="AC44" i="3" s="1"/>
  <c r="AB60" i="3"/>
  <c r="AC60" i="3" s="1"/>
  <c r="AB47" i="3"/>
  <c r="AC47" i="3" s="1"/>
  <c r="AB51" i="3"/>
  <c r="AC51" i="3" s="1"/>
  <c r="AB55" i="3"/>
  <c r="AC55" i="3" s="1"/>
  <c r="AB59" i="3"/>
  <c r="AC59" i="3" s="1"/>
  <c r="AB63" i="3"/>
  <c r="AC63" i="3" s="1"/>
  <c r="AB67" i="3"/>
  <c r="AC67" i="3" s="1"/>
  <c r="AB71" i="3"/>
  <c r="AC71" i="3" s="1"/>
  <c r="AB72" i="3"/>
  <c r="AC72" i="3" s="1"/>
  <c r="AB76" i="3"/>
  <c r="AC76" i="3" s="1"/>
  <c r="AB80" i="3"/>
  <c r="AC80" i="3" s="1"/>
  <c r="AB84" i="3"/>
  <c r="AC84" i="3" s="1"/>
  <c r="AB88" i="3"/>
  <c r="AC88" i="3" s="1"/>
  <c r="AB73" i="3"/>
  <c r="AC73" i="3" s="1"/>
  <c r="AB75" i="3"/>
  <c r="AC75" i="3" s="1"/>
  <c r="AB77" i="3"/>
  <c r="AC77" i="3" s="1"/>
  <c r="AB79" i="3"/>
  <c r="AC79" i="3" s="1"/>
  <c r="AB81" i="3"/>
  <c r="AC81" i="3" s="1"/>
  <c r="AB83" i="3"/>
  <c r="AC83" i="3" s="1"/>
  <c r="AB85" i="3"/>
  <c r="AC85" i="3" s="1"/>
  <c r="AB87" i="3"/>
  <c r="AC87" i="3" s="1"/>
  <c r="AB45" i="3"/>
  <c r="AC45" i="3" s="1"/>
  <c r="AB49" i="3"/>
  <c r="AC49" i="3" s="1"/>
  <c r="AB53" i="3"/>
  <c r="AC53" i="3" s="1"/>
  <c r="AB57" i="3"/>
  <c r="AC57" i="3" s="1"/>
  <c r="AB61" i="3"/>
  <c r="AC61" i="3" s="1"/>
  <c r="AB65" i="3"/>
  <c r="AC65" i="3" s="1"/>
  <c r="AB69" i="3"/>
  <c r="AC69" i="3" s="1"/>
  <c r="AB74" i="3"/>
  <c r="AC74" i="3" s="1"/>
  <c r="AB78" i="3"/>
  <c r="AC78" i="3" s="1"/>
  <c r="AB82" i="3"/>
  <c r="AC82" i="3" s="1"/>
  <c r="AB86" i="3"/>
  <c r="AC86" i="3"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B41" i="3"/>
  <c r="B30" i="3"/>
  <c r="B29" i="3"/>
  <c r="B26" i="3"/>
  <c r="B25" i="3"/>
  <c r="B19" i="3"/>
  <c r="B16" i="3"/>
  <c r="O12" i="1"/>
  <c r="P12" i="1" s="1"/>
  <c r="T12" i="1" s="1"/>
  <c r="K13" i="1"/>
  <c r="G13" i="1"/>
  <c r="H13" i="1" s="1"/>
  <c r="I13" i="1" s="1"/>
  <c r="M13" i="1"/>
  <c r="O13" i="1"/>
  <c r="P13" i="1" s="1"/>
  <c r="K12" i="1"/>
  <c r="G12" i="1"/>
  <c r="H12" i="1" s="1"/>
  <c r="I12" i="1" s="1"/>
  <c r="M12" i="1"/>
  <c r="K14" i="1"/>
  <c r="G14" i="1"/>
  <c r="H14" i="1" s="1"/>
  <c r="I14" i="1" s="1"/>
  <c r="M14" i="1"/>
  <c r="O14" i="1"/>
  <c r="P14" i="1" s="1"/>
  <c r="K15" i="1"/>
  <c r="G15" i="1"/>
  <c r="H15" i="1" s="1"/>
  <c r="I15" i="1" s="1"/>
  <c r="M15" i="1"/>
  <c r="O15" i="1"/>
  <c r="P15" i="1" s="1"/>
  <c r="K16" i="1"/>
  <c r="G16" i="1"/>
  <c r="H16" i="1" s="1"/>
  <c r="I16" i="1" s="1"/>
  <c r="M16" i="1"/>
  <c r="O16" i="1"/>
  <c r="P16" i="1" s="1"/>
  <c r="K17" i="1"/>
  <c r="G17" i="1"/>
  <c r="H17" i="1" s="1"/>
  <c r="I17" i="1" s="1"/>
  <c r="M17" i="1"/>
  <c r="O17" i="1"/>
  <c r="P17" i="1" s="1"/>
  <c r="K18" i="1"/>
  <c r="G18" i="1"/>
  <c r="H18" i="1" s="1"/>
  <c r="I18" i="1" s="1"/>
  <c r="M18" i="1"/>
  <c r="O18" i="1"/>
  <c r="P18" i="1" s="1"/>
  <c r="K19" i="1"/>
  <c r="G19" i="1"/>
  <c r="H19" i="1" s="1"/>
  <c r="I19" i="1" s="1"/>
  <c r="M19" i="1"/>
  <c r="O19" i="1"/>
  <c r="P19" i="1" s="1"/>
  <c r="K20" i="1"/>
  <c r="G20" i="1"/>
  <c r="H20" i="1" s="1"/>
  <c r="I20" i="1" s="1"/>
  <c r="M20" i="1"/>
  <c r="O20" i="1"/>
  <c r="P20" i="1" s="1"/>
  <c r="K21" i="1"/>
  <c r="G21" i="1"/>
  <c r="H21" i="1" s="1"/>
  <c r="I21" i="1" s="1"/>
  <c r="M21" i="1"/>
  <c r="O21" i="1"/>
  <c r="P21" i="1" s="1"/>
  <c r="K22" i="1"/>
  <c r="G22" i="1"/>
  <c r="H22" i="1" s="1"/>
  <c r="I22" i="1" s="1"/>
  <c r="M22" i="1"/>
  <c r="O22" i="1"/>
  <c r="P22" i="1" s="1"/>
  <c r="K23" i="1"/>
  <c r="G23" i="1"/>
  <c r="H23" i="1" s="1"/>
  <c r="I23" i="1" s="1"/>
  <c r="M23" i="1"/>
  <c r="O23" i="1"/>
  <c r="P23" i="1" s="1"/>
  <c r="K24" i="1"/>
  <c r="G24" i="1"/>
  <c r="H24" i="1" s="1"/>
  <c r="I24" i="1" s="1"/>
  <c r="M24" i="1"/>
  <c r="O24" i="1"/>
  <c r="P24" i="1" s="1"/>
  <c r="K25" i="1"/>
  <c r="G25" i="1"/>
  <c r="H25" i="1" s="1"/>
  <c r="I25" i="1" s="1"/>
  <c r="M25" i="1"/>
  <c r="O25" i="1"/>
  <c r="P25" i="1" s="1"/>
  <c r="K26" i="1"/>
  <c r="G26" i="1"/>
  <c r="H26" i="1" s="1"/>
  <c r="I26" i="1" s="1"/>
  <c r="M26" i="1"/>
  <c r="O26" i="1"/>
  <c r="P26" i="1" s="1"/>
  <c r="K27" i="1"/>
  <c r="G27" i="1"/>
  <c r="H27" i="1" s="1"/>
  <c r="I27" i="1" s="1"/>
  <c r="M27" i="1"/>
  <c r="O27" i="1"/>
  <c r="P27" i="1" s="1"/>
  <c r="K28" i="1"/>
  <c r="G28" i="1"/>
  <c r="H28" i="1" s="1"/>
  <c r="I28" i="1" s="1"/>
  <c r="M28" i="1"/>
  <c r="O28" i="1"/>
  <c r="P28" i="1" s="1"/>
  <c r="K29" i="1"/>
  <c r="G29" i="1"/>
  <c r="H29" i="1" s="1"/>
  <c r="I29" i="1" s="1"/>
  <c r="M29" i="1"/>
  <c r="O29" i="1"/>
  <c r="P29" i="1" s="1"/>
  <c r="G30" i="1"/>
  <c r="H30" i="1" s="1"/>
  <c r="I30" i="1" s="1"/>
  <c r="K30" i="1"/>
  <c r="M30" i="1"/>
  <c r="O30" i="1"/>
  <c r="P30" i="1" s="1"/>
  <c r="G31" i="1"/>
  <c r="H31" i="1" s="1"/>
  <c r="I31" i="1" s="1"/>
  <c r="K31" i="1"/>
  <c r="M31" i="1"/>
  <c r="O31" i="1"/>
  <c r="P31" i="1" s="1"/>
  <c r="G32" i="1"/>
  <c r="H32" i="1" s="1"/>
  <c r="I32" i="1" s="1"/>
  <c r="K32" i="1"/>
  <c r="M32" i="1"/>
  <c r="O32" i="1"/>
  <c r="P32" i="1" s="1"/>
  <c r="G33" i="1"/>
  <c r="H33" i="1" s="1"/>
  <c r="I33" i="1" s="1"/>
  <c r="K33" i="1"/>
  <c r="M33" i="1"/>
  <c r="O33" i="1"/>
  <c r="P33" i="1" s="1"/>
  <c r="G34" i="1"/>
  <c r="H34" i="1"/>
  <c r="I34" i="1" s="1"/>
  <c r="K34" i="1"/>
  <c r="M34" i="1"/>
  <c r="O34" i="1"/>
  <c r="P34" i="1" s="1"/>
  <c r="G35" i="1"/>
  <c r="H35" i="1" s="1"/>
  <c r="I35" i="1" s="1"/>
  <c r="K35" i="1"/>
  <c r="M35" i="1"/>
  <c r="O35" i="1"/>
  <c r="P35" i="1" s="1"/>
  <c r="B12" i="3" l="1"/>
  <c r="Q26" i="1"/>
  <c r="Q23" i="1"/>
  <c r="Q27" i="1"/>
  <c r="Q24" i="1"/>
  <c r="Q33" i="1"/>
  <c r="Q29" i="1"/>
  <c r="Q25" i="1"/>
  <c r="Q22" i="1"/>
  <c r="Q21" i="1"/>
  <c r="Q20" i="1"/>
  <c r="Q19" i="1"/>
  <c r="Q13" i="1"/>
  <c r="Q28" i="1"/>
  <c r="B21" i="3"/>
  <c r="B23" i="3"/>
  <c r="B32" i="3"/>
  <c r="B24" i="3"/>
  <c r="B27" i="3"/>
  <c r="B28" i="3"/>
  <c r="B33" i="3"/>
  <c r="B34" i="3"/>
  <c r="B35" i="3"/>
  <c r="B36" i="3"/>
  <c r="B37" i="3"/>
  <c r="B38" i="3"/>
  <c r="B39" i="3"/>
  <c r="B40" i="3"/>
  <c r="AB42" i="3"/>
  <c r="AC42" i="3" s="1"/>
  <c r="AB26" i="3"/>
  <c r="AC26" i="3" s="1"/>
  <c r="B43" i="3"/>
  <c r="B20" i="3"/>
  <c r="B22" i="3"/>
  <c r="B31" i="3"/>
  <c r="B42" i="3"/>
  <c r="Q32" i="1"/>
  <c r="Q18" i="1"/>
  <c r="B18" i="3"/>
  <c r="AB37" i="3"/>
  <c r="AC37" i="3" s="1"/>
  <c r="AB29" i="3"/>
  <c r="AC29" i="3" s="1"/>
  <c r="AB41" i="3"/>
  <c r="AC41" i="3" s="1"/>
  <c r="B17" i="3"/>
  <c r="B14" i="3"/>
  <c r="B13" i="3"/>
  <c r="B10" i="3"/>
  <c r="AB9" i="3"/>
  <c r="AC9" i="3" s="1"/>
  <c r="AB25" i="3"/>
  <c r="AC25" i="3" s="1"/>
  <c r="AB28" i="3"/>
  <c r="AC28" i="3" s="1"/>
  <c r="AB40" i="3"/>
  <c r="AC40" i="3" s="1"/>
  <c r="AB36" i="3"/>
  <c r="AC36" i="3" s="1"/>
  <c r="AB27" i="3"/>
  <c r="AC27" i="3" s="1"/>
  <c r="AB38" i="3"/>
  <c r="AC38" i="3" s="1"/>
  <c r="AB24" i="3"/>
  <c r="AC24" i="3" s="1"/>
  <c r="AB32" i="3"/>
  <c r="AC32" i="3" s="1"/>
  <c r="AB30" i="3"/>
  <c r="AC30" i="3" s="1"/>
  <c r="AB33" i="3"/>
  <c r="AC33" i="3" s="1"/>
  <c r="AB31" i="3"/>
  <c r="AC31" i="3" s="1"/>
  <c r="AB13" i="3"/>
  <c r="AC13" i="3" s="1"/>
  <c r="AB12" i="3"/>
  <c r="AC12" i="3" s="1"/>
  <c r="AB15" i="3"/>
  <c r="AC15" i="3" s="1"/>
  <c r="AB11" i="3"/>
  <c r="AC11" i="3" s="1"/>
  <c r="AB17" i="3"/>
  <c r="AC17" i="3" s="1"/>
  <c r="AB16" i="3"/>
  <c r="AC16" i="3" s="1"/>
  <c r="AB14" i="3"/>
  <c r="AC14" i="3" s="1"/>
  <c r="AB10" i="3"/>
  <c r="AC10" i="3" s="1"/>
  <c r="AB21" i="3"/>
  <c r="AC21" i="3" s="1"/>
  <c r="AB22" i="3"/>
  <c r="AC22" i="3" s="1"/>
  <c r="AB18" i="3"/>
  <c r="AC18" i="3" s="1"/>
  <c r="AB35" i="3"/>
  <c r="AC35" i="3" s="1"/>
  <c r="AB34" i="3"/>
  <c r="AC34" i="3" s="1"/>
  <c r="AB20" i="3"/>
  <c r="AC20" i="3" s="1"/>
  <c r="AB23" i="3"/>
  <c r="AC23" i="3" s="1"/>
  <c r="AB19" i="3"/>
  <c r="AC19" i="3" s="1"/>
  <c r="AB43" i="3"/>
  <c r="AC43" i="3" s="1"/>
  <c r="AB39" i="3"/>
  <c r="AC39" i="3" s="1"/>
  <c r="Q31" i="1"/>
  <c r="Q35" i="1"/>
  <c r="Q34" i="1"/>
  <c r="Q30" i="1"/>
  <c r="Q15" i="1"/>
  <c r="Q16" i="1"/>
  <c r="Q14" i="1"/>
  <c r="Q17" i="1"/>
  <c r="Q12" i="1"/>
  <c r="B9" i="3" l="1"/>
  <c r="B15" i="3"/>
  <c r="B11" i="3"/>
  <c r="R12" i="1"/>
  <c r="R20" i="1"/>
  <c r="R14" i="1"/>
  <c r="R22" i="1"/>
  <c r="R25" i="1"/>
  <c r="R19" i="1"/>
  <c r="R18" i="1"/>
  <c r="R16" i="1"/>
  <c r="R26" i="1"/>
  <c r="R21" i="1"/>
  <c r="R24" i="1"/>
  <c r="R15" i="1"/>
  <c r="R23" i="1"/>
  <c r="R29" i="1"/>
  <c r="R28" i="1"/>
  <c r="R17" i="1"/>
  <c r="R13" i="1"/>
  <c r="R27" i="1"/>
</calcChain>
</file>

<file path=xl/comments1.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<sst xmlns="http://schemas.openxmlformats.org/spreadsheetml/2006/main" count="363" uniqueCount="299">
  <si>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</si>
  <si>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</si>
  <si>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</si>
  <si>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CONOCIMIENTO DE LA ENTIDAD OBJETO DE LA AUDITORÍA</t>
  </si>
  <si>
    <t>UNIVERSO DE AUDITORÍA Y PRIORIZACIÓN DE UNIDADES AUDITABLES</t>
  </si>
  <si>
    <t>ANÁLISIS DE RECURSOS DE LA OFICINA DE CONTROL INTERNO</t>
  </si>
  <si>
    <t xml:space="preserve">FORMATO DE PLAN ANUAL DE AUDITORÍA </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</si>
  <si>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</si>
  <si>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</si>
  <si>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</si>
  <si>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</si>
  <si>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</si>
  <si>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</si>
  <si>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</si>
  <si>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</si>
  <si>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</si>
  <si>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</si>
  <si>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</si>
  <si>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</si>
  <si>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</si>
  <si>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</si>
  <si>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</si>
  <si>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</si>
  <si>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</si>
  <si>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</si>
  <si>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</si>
  <si>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</si>
  <si>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</si>
  <si>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</si>
  <si>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</si>
  <si>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</si>
  <si>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</si>
  <si>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</si>
  <si>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</si>
  <si>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</si>
  <si>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</si>
  <si>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</si>
  <si>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Logo Entidad</t>
  </si>
  <si>
    <r>
      <t xml:space="preserve">CONOCIMIENTO DE LA ENTIDAD
</t>
    </r>
    <r>
      <rPr>
        <sz val="11"/>
        <color rgb="FF0000FF"/>
        <rFont val="Century Gothic"/>
        <family val="2"/>
      </rPr>
      <t>Nombre de la Entidad</t>
    </r>
    <r>
      <rPr>
        <b/>
        <sz val="11"/>
        <color theme="1"/>
        <rFont val="Century Gothic"/>
        <family val="2"/>
      </rPr>
      <t xml:space="preserve">
</t>
    </r>
  </si>
  <si>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</si>
  <si>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</si>
  <si>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</si>
  <si>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</si>
  <si>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</si>
  <si>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</si>
  <si>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</si>
  <si>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</si>
  <si>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</si>
  <si>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</si>
  <si>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</si>
  <si>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</si>
  <si>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</si>
  <si>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</si>
  <si>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</si>
  <si>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</si>
  <si>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</si>
  <si>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</si>
  <si>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</si>
  <si>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</si>
  <si>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</si>
  <si>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</si>
  <si>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</si>
  <si>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</si>
  <si>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</si>
  <si>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</si>
  <si>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</si>
  <si>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</si>
  <si>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</si>
  <si>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</si>
  <si>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</si>
  <si>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</si>
  <si>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</si>
  <si>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</si>
  <si>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</si>
  <si>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</si>
  <si>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</si>
  <si>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</si>
  <si>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</si>
  <si>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</si>
  <si>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</si>
  <si>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</si>
  <si>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</si>
  <si>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</si>
  <si>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</si>
  <si>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</si>
  <si>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RELACIÓN CON EL MARCO INTERNACIONAL DE PRÁCTICA DE AUDITORÍA</t>
  </si>
  <si>
    <t>Tomado de : Marco Internacional para la Práctica Profesional de la Auditoría Interna
Norma 2000</t>
  </si>
  <si>
    <t>FECHA DE CORTE</t>
  </si>
  <si>
    <t>Numero de Riesgos Inherentes por calificación de Impacto y Probabilidad de Ocurrencia</t>
  </si>
  <si>
    <t>Ponderación de Riesgos del Proceso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</si>
  <si>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</si>
  <si>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</si>
  <si>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</si>
  <si>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</si>
  <si>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</si>
  <si>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</si>
  <si>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</si>
  <si>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</si>
  <si>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</si>
  <si>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</si>
  <si>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</si>
  <si>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t>No</t>
  </si>
  <si>
    <t>Unidad Auditable 18</t>
  </si>
  <si>
    <t>Unidad Auditable 19</t>
  </si>
  <si>
    <t>Unidad Auditable 20</t>
  </si>
  <si>
    <t>Unidad Auditable 21</t>
  </si>
  <si>
    <t>Unidad Auditable 22</t>
  </si>
  <si>
    <t>Unidad Auditable 23</t>
  </si>
  <si>
    <t>Unidad Auditable 24</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</si>
  <si>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</si>
  <si>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</si>
  <si>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</si>
  <si>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</si>
  <si>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</si>
  <si>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</si>
  <si>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</si>
  <si>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</si>
  <si>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</si>
  <si>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</si>
  <si>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</si>
  <si>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</si>
  <si>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</si>
  <si>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</si>
  <si>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</si>
  <si>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</si>
  <si>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</si>
  <si>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</si>
  <si>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</si>
  <si>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</si>
  <si>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</si>
  <si>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</si>
  <si>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</si>
  <si>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</si>
  <si>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</si>
  <si>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</si>
  <si>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</si>
  <si>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</si>
  <si>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</si>
  <si>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</si>
  <si>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</si>
  <si>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</si>
  <si>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</si>
  <si>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</si>
  <si>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</si>
  <si>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A1</t>
  </si>
  <si>
    <t>A2</t>
  </si>
  <si>
    <t>C1</t>
  </si>
  <si>
    <t>TOTALES</t>
  </si>
  <si>
    <t>HORAS</t>
  </si>
  <si>
    <t>Enero</t>
  </si>
  <si>
    <t>Febrero</t>
  </si>
  <si>
    <t>Marzo</t>
  </si>
  <si>
    <t>Abril</t>
  </si>
  <si>
    <t>Mayo</t>
  </si>
  <si>
    <t>Junio</t>
  </si>
  <si>
    <t>Julio</t>
  </si>
  <si>
    <t>Agosto</t>
  </si>
  <si>
    <t>Septiembre</t>
  </si>
  <si>
    <t>Octubre</t>
  </si>
  <si>
    <t>Noviembre</t>
  </si>
  <si>
    <t>Diciembre</t>
  </si>
  <si>
    <t>F1</t>
  </si>
  <si>
    <t>G1</t>
  </si>
  <si>
    <t>G2</t>
  </si>
  <si>
    <t>G3</t>
  </si>
  <si>
    <t>H1</t>
  </si>
  <si>
    <t>TIPO DE VINCULACION</t>
  </si>
  <si>
    <t>No AUDITORES</t>
  </si>
  <si>
    <t>TOTAL DIAS DISPONIBLES POR AUDITOR
(G1=C1-F1)</t>
  </si>
  <si>
    <t>HORAS DIARIAS DISPONIBLE POR AUDITOR</t>
  </si>
  <si>
    <t xml:space="preserve">TOTAL HORAS DISPONIBLES POR AUDITOR
(G3=G1*G2)
</t>
  </si>
  <si>
    <t>TOTAL HORAS DISPONIBLES EQUIPO AUDITOR
(H1=G3*A2)</t>
  </si>
  <si>
    <t>Carrera administrativa 1</t>
  </si>
  <si>
    <t>Contratista 1</t>
  </si>
  <si>
    <t>Contratista 2</t>
  </si>
  <si>
    <t>Contratista 3</t>
  </si>
  <si>
    <t>Contratista 4</t>
  </si>
  <si>
    <t>HORAS DEFICIT/SUPERAVIT</t>
  </si>
  <si>
    <t>RESULTADOS SOBRE CAPACIDAD Y DISPONIBILIDAD DEL EQUIPO AUDITOR</t>
  </si>
  <si>
    <t>CÁLCULO HORAS REQUERIDAS PAAI</t>
  </si>
  <si>
    <t>CÁLCULO HORAS DISPONIBLES EQUIPO AUDITOR</t>
  </si>
  <si>
    <t>DIAS HÁBILES DISPONIBLES</t>
  </si>
  <si>
    <t xml:space="preserve">TOTAL OTRAS ACTIVIDADES+
SITUACIONES ADMINSTRATIVAS
</t>
  </si>
  <si>
    <t>PLAN ANUAL DE AUDITORIA : Secretaria Distrital de Gobierno
VIGENCIA 2021</t>
  </si>
  <si>
    <t>Nombre del Jefe de Control Interno o quien  haga sus veces:</t>
  </si>
  <si>
    <t>LADY JOHANNA MEDINA MURILLO</t>
  </si>
  <si>
    <t>Objetivo del Plan Anual de Auditorías:</t>
  </si>
  <si>
    <t>Realizar una evaluación de los procesos que tienen un mayor grado de exposición para la materialización de riesgos, desde la perspectivas de los riesgos y controles clave, así como desde el diseño y la efectividad de los mismos.
Apoyar a la administración en el monitoreo de sus procesos,así como en la evaluación de sus controles, contribuyendo a fortalecer su ambiente de Control Interno.</t>
  </si>
  <si>
    <t>Alcance del Plan Anual de Auditorías:</t>
  </si>
  <si>
    <t xml:space="preserve">Comprende las actividades a realizar en el marco de los roles de la Oficina de Control Interno: Evaluación y Seguimiento, Liderazgo estratégico, Enfoque hacia la prevención, Evaluación de la gestión del riesgo, Relación con entes de control externo
</t>
  </si>
  <si>
    <t>Versión del Plan Anual de Auditorías:</t>
  </si>
  <si>
    <t>TRABAJO DE AUDITORÍA</t>
  </si>
  <si>
    <t>NORMATIVIDAD ASOCIADA</t>
  </si>
  <si>
    <t>OBJETIVO</t>
  </si>
  <si>
    <t>COORDINADOR DE LA AUDITORÍA (SEGUNDA/TERCERA  LINEA DE DEFENSA)</t>
  </si>
  <si>
    <t>ROL</t>
  </si>
  <si>
    <t>CRONOGRAMA VIGENCIA AÑO 2021</t>
  </si>
  <si>
    <t>Evaluación y Seguimiento</t>
  </si>
  <si>
    <t>Evaluación de Riesgos</t>
  </si>
  <si>
    <t>Enfoque de prevención</t>
  </si>
  <si>
    <t>Liderazgo Estratégico</t>
  </si>
  <si>
    <t>Relación con Entes de Control</t>
  </si>
  <si>
    <t xml:space="preserve">MESES </t>
  </si>
  <si>
    <t>AUDITORÍAS INTERNAS/SEGUIMIENTOS</t>
  </si>
  <si>
    <t xml:space="preserve">Resolución 193 del 05 de mayo de 2016 - Contaduría General de la Nación </t>
  </si>
  <si>
    <t xml:space="preserve">"Por la cual se Incorpora, en los Procedimientos Transversales del Regimen de Contabilidad Publica, el Procedimiento para la evaluacion del control interno contable" </t>
  </si>
  <si>
    <t>Tercera Línea de Defensa</t>
  </si>
  <si>
    <t>X</t>
  </si>
  <si>
    <t>Decreto Nacional 124 de 2016. Ley 1474 de 2011 Art. 73.</t>
  </si>
  <si>
    <t xml:space="preserve">Ley 909 de 2004 . ARTÍCULO  39. 
CIRCULAR No. 04 DE 2005. Consejo Asesor del Gobierno en materia de control interno - Evaluación Institucional por dependencias 
</t>
  </si>
  <si>
    <t>Presentar los resultado de la evaluación d ela gestión como insmo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</si>
  <si>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Acuerdo 029 de 1993, Por el cual se dictan normas sobre Concejo Distrital de Justicia, sobre las inspecciones de policía y sobre otras materias de policía.</t>
  </si>
  <si>
    <t xml:space="preserve">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</si>
  <si>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</si>
  <si>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</si>
  <si>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</si>
  <si>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</si>
  <si>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</si>
  <si>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Decreto 1167 de 2016 - Artículo 2.2.4.3.1.2.12
Decreto 1716 del
14 de mayo de 2009, en sus artículos 26, 27 y 28. </t>
  </si>
  <si>
    <t xml:space="preserve">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</si>
  <si>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Decreto 1499 de 2017
Decreto distrital 591 de 2019
Circular externa 05 de 2019 DAFP</t>
  </si>
  <si>
    <t>Formulario Único de Reporte y Avance de la Gestión FURAG. Realizar la evaluación y medición del avance en la implementación y sostenibilidad del MIPG</t>
  </si>
  <si>
    <t>Decreto 61 de 2007</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</si>
  <si>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</si>
  <si>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2106 de 2019 art 156 -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</si>
  <si>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</si>
  <si>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 a las metas del plan de desarrollo</t>
  </si>
  <si>
    <t>Decreto 807 de 2019</t>
  </si>
  <si>
    <t>Directiva 003 de 2013</t>
  </si>
  <si>
    <t>Decreto 371 de 2010</t>
  </si>
  <si>
    <t>Decreto 1072 de 2015
OHSAS 18001</t>
  </si>
  <si>
    <t>Auditoría de cumplimiento del Sistema de Gestión de la Seguridad y Salud en el Trabajo. SG-SST</t>
  </si>
  <si>
    <t>Circular 036 de 2019</t>
  </si>
  <si>
    <t>Realizar el seguimiento al avance de las acciones establecidas en los Planes de mejoramiento suscritos con la Contraloría de Bogotá</t>
  </si>
  <si>
    <t xml:space="preserve">Realizar verificación del cumplimiento y avance de los planes de mejoramiento cuya fuentes sean internas </t>
  </si>
  <si>
    <t>Decreto 648 de 2017</t>
  </si>
  <si>
    <t>Corresponde a la Oficina de Control realizar evaluación y segumiento a la gestión del riesgo</t>
  </si>
  <si>
    <t>Fomento de la cultura del control</t>
  </si>
  <si>
    <t>Decreto 1499 de 2017
Decreto 648 de 2017</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</si>
  <si>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</si>
  <si>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</si>
  <si>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</si>
  <si>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CONTROL DE CAMBIOS</t>
  </si>
  <si>
    <t xml:space="preserve">
Nombre del Jefe de la Oficina de Control Interno   LADY JOHANNA MEDINA MURILLO
Secretaría Distrital de Gobierno         
</t>
  </si>
  <si>
    <t>UNIVERSO DE AUDITORIA
PRIORIZACIÓN</t>
  </si>
  <si>
    <t>Unidad Auditable</t>
  </si>
  <si>
    <t>RESULTADO DE LA PRIORIZACIÓN</t>
  </si>
  <si>
    <t>Unidad Auditable 1</t>
  </si>
  <si>
    <t>Unidad Auditable 2</t>
  </si>
  <si>
    <t>Unidad Auditable 3</t>
  </si>
  <si>
    <t>Unidad Auditable 4</t>
  </si>
  <si>
    <t>Unidad Auditable 5</t>
  </si>
  <si>
    <t>Unidad Auditable 6</t>
  </si>
  <si>
    <t>Unidad Auditable 7</t>
  </si>
  <si>
    <t>Unidad Auditable 8</t>
  </si>
  <si>
    <t>Unidad Auditable 9</t>
  </si>
  <si>
    <t>Unidad Auditable 10</t>
  </si>
  <si>
    <t>Unidad Auditable 11</t>
  </si>
  <si>
    <t>Unidad Auditable 12</t>
  </si>
  <si>
    <t>Unidad Auditable 13</t>
  </si>
  <si>
    <t>Unidad Auditable 14</t>
  </si>
  <si>
    <t>Unidad Auditable 15</t>
  </si>
  <si>
    <t>Unidad Auditable 16</t>
  </si>
  <si>
    <t>Unidad Auditable 17</t>
  </si>
  <si>
    <t>El Director Ejecutivo de Auditoría debe establecer un plan basado en los riesgos, a fin de determinar las prioridades de la actividad de auditoría interna, consistente con las metas de la organización.</t>
  </si>
  <si>
    <t>Auditoría proceso INSPECCIÓN, VIGILANCIA Y CONTROL</t>
  </si>
  <si>
    <t>Proceso GET-IVC-C y criterios normativos en documentos asociados al proceso</t>
  </si>
  <si>
    <t xml:space="preserve">Realzar verificación del cumplimiento y alicación de los criterios asociados al proceso de IVC con base en el Plan Operativo Anual de la Política Pública Distrital de Transparencia, Integridad y No Tolerancia con la Corrupción </t>
  </si>
  <si>
    <t xml:space="preserve">Seguimiento al Plan Anticorrupción y de Atención al Ciudadano y seguimiento a la gestión de riesgos de corrupción </t>
  </si>
  <si>
    <t xml:space="preserve">Evaluación de la gestión por áreas y/o dependencias (*) (Una vez al año para las 38 dependencias)
</t>
  </si>
  <si>
    <t>Informe de seguimiento a derechos de autor
1 al año</t>
  </si>
  <si>
    <t>Seguimiento a las Funciones del Comité de Conciliaciones y acciones de repetición. (nivel central)
2 al año</t>
  </si>
  <si>
    <t>Informe Ejecutivo Anual Evaluación del Sistema de Control Interno. Encuesta FURAG** 
1 informe al año</t>
  </si>
  <si>
    <t>Evaluación Independiente al Sistema de Control Interno 
Semestral</t>
  </si>
  <si>
    <t>Decreto 371 - Lineamientos para preservar y fortalecer la transparencia y para la prevención de la corrupción en las Entidades y Organismos del Distrito Capital - Evaluación de los procesos de contatación y atención al ciudadano y participación ciudadana y control social.</t>
  </si>
  <si>
    <t>GERENCIA DEL TALENTO HUMANO (Sistema de Gestión de Seguridad y Salud en el Trabajo)</t>
  </si>
  <si>
    <t xml:space="preserve">Circular 036 de 2019 - Seguimiento planes de mejoramiento Contraloria </t>
  </si>
  <si>
    <t>Seguimiento planes de mejoramiento producto de auditorias internas</t>
  </si>
  <si>
    <t>Seguimiento a la Gestión del riesgo</t>
  </si>
  <si>
    <t>Seguimiento informe mediante acta de informe de gestión</t>
  </si>
  <si>
    <t>Atención a entes de control</t>
  </si>
  <si>
    <t>Asesoría  y acompañamiento</t>
  </si>
  <si>
    <t>Ley 951 de 2005</t>
  </si>
  <si>
    <t>Artículo 14. La Contraloría General de la República y los demás órganos de control, en el ámbito de su competencia, vigilarán el cumplimiento de las disposiciones y procedimientos a que se refiere esta ley.</t>
  </si>
  <si>
    <t>Decreto Nacional 984 de 2012 y Decreto 1737 de 1998, Acuerdo del Concejo de Bogotá 719 de 2018 y Decreto Distrital 492 de 2019</t>
  </si>
  <si>
    <t>*Primer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</si>
  <si>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Evaluación Anual del Sistema de Control Interno Contable (Una vez al año para nivel central 20 alcaldías locales)</t>
  </si>
  <si>
    <t xml:space="preserve">Evaluación anual de la gestión de inspecciones de policía vigencia 2021
1 al año </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</si>
  <si>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</si>
  <si>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2021
-Segundo Seguimiento: A presentarse como fecha máxima el 15 de noviembre de 2021</t>
  </si>
  <si>
    <t xml:space="preserve">"Por el cual se establecen lineamientos para preservar y fortalecer la transparencia y para la prevención de la corrupción en las Entidades y Organismos del Distrito Capital".: Artículo  2°. De los procesos de contratación del Distrito Capital.  </t>
  </si>
  <si>
    <t>Decreto 1499 de 2017
Decreto distrital 591 de 2018</t>
  </si>
  <si>
    <t>Informe Austeridad en el Gasto (Nivel central y alcaldías locales) 2 seguimientos al año</t>
  </si>
  <si>
    <t xml:space="preserve">Informe Atención al Ciudadano sobre las quejas, sugerencias y reclamos. (Nivel central y alcaldías locales) 2 al año </t>
  </si>
  <si>
    <t>Directiva 003 - Seguimiento a la aplicación del manual de funciones y procedimientos. 
(Nivel central y 20 alcaldías locales
2 auditorías al año)</t>
  </si>
  <si>
    <r>
      <t xml:space="preserve">Seguimiento a la gestión de cajas menores
</t>
    </r>
    <r>
      <rPr>
        <sz val="16"/>
        <color rgb="FFFF0000"/>
        <rFont val="Arial Nova"/>
        <family val="2"/>
      </rPr>
      <t>(Se retira la actividad, dado que, no se solicitaron cajas menores al 30 de junio de 2021)</t>
    </r>
  </si>
  <si>
    <t>Versión 4</t>
  </si>
  <si>
    <t>VERSIÓN 4</t>
  </si>
  <si>
    <t>APROBADO POR ACTA 004 del 03 de septiembre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</si>
</sst>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 #,##0.00_);_(&quot;$&quot;\ * \(#,##0.00\);_(&quot;$&quot;\ * &quot;-&quot;??_);_(@_)"/>
    <numFmt numFmtId="165" formatCode="[$-C0A]d\-mmm\-yyyy;@"/>
    <numFmt numFmtId="166" formatCode="0.0"/>
  </numFmts>
  <fonts count="47">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sz val="8"/>
      <color theme="1"/>
      <name val="Calibri"/>
      <family val="2"/>
      <scheme val="minor"/>
    </font>
    <font>
      <sz val="8"/>
      <color rgb="FF9C0006"/>
      <name val="Calibri"/>
      <family val="2"/>
      <scheme val="minor"/>
    </font>
    <font>
      <b/>
      <sz val="8"/>
      <color theme="1"/>
      <name val="Century Gothic"/>
      <family val="2"/>
    </font>
    <font>
      <sz val="8"/>
      <color theme="1"/>
      <name val="Century Gothic"/>
      <family val="2"/>
    </font>
    <font>
      <sz val="11"/>
      <color rgb="FF000000"/>
      <name val="Calibri"/>
      <family val="2"/>
    </font>
    <font>
      <b/>
      <sz val="10"/>
      <color rgb="FF000000"/>
      <name val="Century Gothic"/>
      <family val="2"/>
    </font>
    <font>
      <b/>
      <sz val="10"/>
      <color theme="1"/>
      <name val="Calibri"/>
      <family val="2"/>
    </font>
    <font>
      <b/>
      <sz val="16"/>
      <color rgb="FF000000"/>
      <name val="Arial Nova"/>
      <family val="2"/>
    </font>
    <font>
      <sz val="16"/>
      <color theme="1"/>
      <name val="Arial Nova"/>
      <family val="2"/>
    </font>
    <font>
      <sz val="16"/>
      <name val="Arial Nova"/>
      <family val="2"/>
    </font>
    <font>
      <b/>
      <sz val="16"/>
      <name val="Arial Nova"/>
      <family val="2"/>
    </font>
    <font>
      <b/>
      <sz val="16"/>
      <color theme="1"/>
      <name val="Arial Nova"/>
      <family val="2"/>
    </font>
    <font>
      <sz val="9"/>
      <color theme="1"/>
      <name val="Century Gothic"/>
      <family val="2"/>
    </font>
    <font>
      <b/>
      <sz val="9"/>
      <color theme="1"/>
      <name val="Century Gothic"/>
      <family val="2"/>
    </font>
    <font>
      <b/>
      <sz val="9"/>
      <color theme="5" tint="-0.249977111117893"/>
      <name val="Century Gothic"/>
      <family val="2"/>
    </font>
    <font>
      <b/>
      <sz val="9"/>
      <color theme="9" tint="0.79998168889431442"/>
      <name val="Century Gothic"/>
      <family val="2"/>
    </font>
    <font>
      <b/>
      <sz val="22"/>
      <color rgb="FF000000"/>
      <name val="Arial Nova"/>
      <family val="2"/>
    </font>
    <font>
      <b/>
      <sz val="35"/>
      <color rgb="FF000000"/>
      <name val="Arial Nova"/>
      <family val="2"/>
    </font>
    <font>
      <sz val="16"/>
      <color rgb="FFFF0000"/>
      <name val="Arial Nova"/>
      <family val="2"/>
    </font>
  </fonts>
  <fills count="3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0" fillId="0" borderId="0" applyNumberFormat="0" applyFill="0" applyBorder="0" applyAlignment="0" applyProtection="0">
      <alignment vertical="top"/>
      <protection locked="0"/>
    </xf>
    <xf numFmtId="164" fontId="2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24" fillId="15" borderId="0" applyNumberFormat="0" applyBorder="0" applyAlignment="0" applyProtection="0"/>
    <xf numFmtId="0" fontId="24" fillId="16" borderId="0" applyNumberFormat="0" applyBorder="0" applyAlignment="0" applyProtection="0"/>
    <xf numFmtId="0" fontId="29" fillId="14" borderId="0" applyNumberFormat="0" applyBorder="0" applyAlignment="0" applyProtection="0"/>
    <xf numFmtId="0" fontId="32" fillId="0" borderId="0"/>
  </cellStyleXfs>
  <cellXfs count="304">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0" fillId="0" borderId="19"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25" xfId="0" applyBorder="1"/>
    <xf numFmtId="0" fontId="0" fillId="0" borderId="14" xfId="0" applyBorder="1"/>
    <xf numFmtId="0" fontId="0" fillId="0" borderId="26" xfId="0" applyBorder="1"/>
    <xf numFmtId="0" fontId="0" fillId="0" borderId="27" xfId="0" applyBorder="1"/>
    <xf numFmtId="0" fontId="0" fillId="0" borderId="28" xfId="0" applyBorder="1"/>
    <xf numFmtId="0" fontId="0" fillId="0" borderId="29" xfId="0" applyBorder="1"/>
    <xf numFmtId="14" fontId="0" fillId="0" borderId="18" xfId="0" applyNumberFormat="1" applyBorder="1"/>
    <xf numFmtId="9" fontId="2" fillId="7" borderId="20" xfId="2" applyFont="1" applyFill="1" applyBorder="1" applyAlignment="1">
      <alignment horizontal="center"/>
    </xf>
    <xf numFmtId="14" fontId="0" fillId="0" borderId="21" xfId="0" applyNumberFormat="1" applyBorder="1"/>
    <xf numFmtId="9" fontId="2" fillId="7" borderId="22" xfId="2" applyFont="1" applyFill="1" applyBorder="1" applyAlignment="1">
      <alignment horizontal="center"/>
    </xf>
    <xf numFmtId="14" fontId="0" fillId="0" borderId="23" xfId="0" applyNumberFormat="1" applyBorder="1"/>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2" fillId="7" borderId="15"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16" fillId="7" borderId="0" xfId="0" applyFont="1" applyFill="1"/>
    <xf numFmtId="0" fontId="0" fillId="7" borderId="0" xfId="0" applyFill="1" applyAlignment="1"/>
    <xf numFmtId="0" fontId="17" fillId="24" borderId="36" xfId="0" applyFont="1" applyFill="1" applyBorder="1" applyAlignment="1"/>
    <xf numFmtId="0" fontId="17" fillId="24" borderId="37" xfId="0" applyFont="1" applyFill="1" applyBorder="1" applyAlignment="1"/>
    <xf numFmtId="0" fontId="17" fillId="24" borderId="38" xfId="0" applyFont="1" applyFill="1" applyBorder="1" applyAlignment="1"/>
    <xf numFmtId="0" fontId="17" fillId="24" borderId="7" xfId="0" applyFont="1" applyFill="1" applyBorder="1" applyAlignment="1"/>
    <xf numFmtId="0" fontId="17" fillId="24" borderId="4" xfId="0" applyFont="1" applyFill="1" applyBorder="1" applyAlignment="1"/>
    <xf numFmtId="0" fontId="17" fillId="24" borderId="8" xfId="0" applyFont="1" applyFill="1" applyBorder="1" applyAlignment="1"/>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2" xfId="0" applyBorder="1"/>
    <xf numFmtId="0" fontId="0" fillId="0" borderId="22" xfId="0" applyBorder="1"/>
    <xf numFmtId="0" fontId="33" fillId="2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27" borderId="1" xfId="0" applyFill="1" applyBorder="1" applyAlignment="1">
      <alignment horizontal="right"/>
    </xf>
    <xf numFmtId="0" fontId="36" fillId="0" borderId="0" xfId="0" applyFont="1" applyAlignment="1">
      <alignment horizontal="center" vertical="center" wrapText="1"/>
    </xf>
    <xf numFmtId="0" fontId="35" fillId="13" borderId="21" xfId="0" applyFont="1" applyFill="1" applyBorder="1" applyAlignment="1">
      <alignment horizontal="left" vertical="center" wrapText="1"/>
    </xf>
    <xf numFmtId="0" fontId="36" fillId="7"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Fill="1" applyAlignment="1">
      <alignment horizontal="left" vertical="top"/>
    </xf>
    <xf numFmtId="0" fontId="37" fillId="0" borderId="1" xfId="0" applyFont="1" applyBorder="1" applyAlignment="1">
      <alignment horizontal="left" vertical="center" wrapText="1"/>
    </xf>
    <xf numFmtId="0"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21"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7" borderId="1" xfId="0" applyNumberFormat="1" applyFont="1" applyFill="1" applyBorder="1" applyAlignment="1">
      <alignment horizontal="center" vertical="center"/>
    </xf>
    <xf numFmtId="0" fontId="36" fillId="7" borderId="1" xfId="0" applyNumberFormat="1" applyFont="1" applyFill="1" applyBorder="1" applyAlignment="1">
      <alignment horizontal="left" vertical="center" wrapText="1"/>
    </xf>
    <xf numFmtId="0" fontId="36" fillId="7" borderId="1" xfId="0" applyFont="1" applyFill="1" applyBorder="1" applyAlignment="1">
      <alignment horizontal="center" vertical="center"/>
    </xf>
    <xf numFmtId="0" fontId="36" fillId="21" borderId="1" xfId="0" applyNumberFormat="1" applyFont="1" applyFill="1" applyBorder="1" applyAlignment="1">
      <alignment horizontal="left" vertical="top"/>
    </xf>
    <xf numFmtId="0" fontId="36" fillId="21" borderId="22" xfId="0" applyNumberFormat="1" applyFont="1" applyFill="1" applyBorder="1" applyAlignment="1">
      <alignment horizontal="left" vertical="top"/>
    </xf>
    <xf numFmtId="165" fontId="37" fillId="0" borderId="1" xfId="0" applyNumberFormat="1" applyFont="1" applyFill="1" applyBorder="1" applyAlignment="1">
      <alignment horizontal="center" vertical="center" wrapText="1"/>
    </xf>
    <xf numFmtId="0" fontId="36" fillId="7" borderId="0" xfId="0" applyFont="1" applyFill="1" applyBorder="1" applyAlignment="1">
      <alignment horizontal="left" vertical="top"/>
    </xf>
    <xf numFmtId="0" fontId="36" fillId="7" borderId="0" xfId="0" applyFont="1" applyFill="1" applyAlignment="1">
      <alignment horizontal="left" vertical="top"/>
    </xf>
    <xf numFmtId="0" fontId="36" fillId="7" borderId="0" xfId="0" applyFont="1" applyFill="1"/>
    <xf numFmtId="0" fontId="36" fillId="0" borderId="0" xfId="0" applyFont="1"/>
    <xf numFmtId="0" fontId="36" fillId="0" borderId="0" xfId="0" applyFont="1" applyAlignment="1">
      <alignment horizontal="left" vertical="center" wrapText="1"/>
    </xf>
    <xf numFmtId="0" fontId="36" fillId="0" borderId="1" xfId="0" applyNumberFormat="1" applyFont="1" applyFill="1" applyBorder="1" applyAlignment="1">
      <alignment horizontal="justify" vertical="center" wrapText="1"/>
    </xf>
    <xf numFmtId="0" fontId="37" fillId="0" borderId="1" xfId="0" applyFont="1" applyBorder="1" applyAlignment="1">
      <alignment horizontal="justify" vertical="center" wrapText="1"/>
    </xf>
    <xf numFmtId="0" fontId="36" fillId="7" borderId="1" xfId="0" applyNumberFormat="1" applyFont="1" applyFill="1" applyBorder="1" applyAlignment="1">
      <alignment horizontal="justify" vertical="center" wrapText="1"/>
    </xf>
    <xf numFmtId="0" fontId="28" fillId="0" borderId="55" xfId="0" applyFont="1" applyBorder="1" applyAlignment="1">
      <alignment horizontal="center" vertical="center"/>
    </xf>
    <xf numFmtId="0" fontId="28" fillId="17" borderId="55" xfId="0" applyFont="1" applyFill="1" applyBorder="1" applyAlignment="1">
      <alignment horizontal="center" vertical="center"/>
    </xf>
    <xf numFmtId="0" fontId="30" fillId="2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7" borderId="55" xfId="0" applyFont="1" applyFill="1" applyBorder="1" applyAlignment="1">
      <alignment horizontal="center" vertical="center" wrapText="1"/>
    </xf>
    <xf numFmtId="0" fontId="16" fillId="20" borderId="55" xfId="0" applyFont="1" applyFill="1" applyBorder="1" applyAlignment="1">
      <alignment horizontal="center" vertical="center"/>
    </xf>
    <xf numFmtId="10" fontId="27" fillId="20" borderId="55" xfId="0" applyNumberFormat="1" applyFont="1" applyFill="1" applyBorder="1" applyAlignment="1">
      <alignment horizontal="center" vertical="center" wrapText="1"/>
    </xf>
    <xf numFmtId="0" fontId="16" fillId="20" borderId="55" xfId="0" applyFont="1" applyFill="1" applyBorder="1" applyAlignment="1">
      <alignment horizontal="center" vertical="center" wrapText="1"/>
    </xf>
    <xf numFmtId="0" fontId="31" fillId="0" borderId="55" xfId="0" applyFont="1" applyBorder="1" applyAlignment="1">
      <alignment horizontal="center" vertical="center"/>
    </xf>
    <xf numFmtId="0" fontId="31" fillId="22" borderId="55" xfId="0" applyFont="1" applyFill="1" applyBorder="1" applyAlignment="1">
      <alignment horizontal="center" vertical="center"/>
    </xf>
    <xf numFmtId="166" fontId="31" fillId="0" borderId="55" xfId="0" applyNumberFormat="1" applyFont="1" applyBorder="1" applyAlignment="1">
      <alignment horizontal="center" vertical="center"/>
    </xf>
    <xf numFmtId="1" fontId="31" fillId="17" borderId="55" xfId="0" applyNumberFormat="1" applyFont="1" applyFill="1" applyBorder="1" applyAlignment="1">
      <alignment horizontal="center" vertical="center" wrapText="1"/>
    </xf>
    <xf numFmtId="1" fontId="31" fillId="0" borderId="55" xfId="0" applyNumberFormat="1" applyFont="1" applyBorder="1" applyAlignment="1">
      <alignment horizontal="center" vertical="center" wrapText="1"/>
    </xf>
    <xf numFmtId="1" fontId="30" fillId="17" borderId="55" xfId="0" applyNumberFormat="1" applyFont="1" applyFill="1" applyBorder="1" applyAlignment="1">
      <alignment horizontal="center" vertical="center" wrapText="1"/>
    </xf>
    <xf numFmtId="1" fontId="30" fillId="0" borderId="55" xfId="0" applyNumberFormat="1" applyFont="1" applyBorder="1" applyAlignment="1">
      <alignment horizontal="center" vertical="center" wrapText="1"/>
    </xf>
    <xf numFmtId="0" fontId="40" fillId="0" borderId="55" xfId="0" applyFont="1" applyBorder="1"/>
    <xf numFmtId="0" fontId="41" fillId="0" borderId="55" xfId="0" applyFont="1" applyBorder="1" applyAlignment="1">
      <alignment horizontal="center"/>
    </xf>
    <xf numFmtId="0" fontId="41" fillId="0" borderId="55" xfId="0" applyFont="1" applyBorder="1"/>
    <xf numFmtId="1" fontId="41" fillId="0" borderId="55" xfId="0" applyNumberFormat="1" applyFont="1" applyBorder="1" applyAlignment="1">
      <alignment horizontal="center"/>
    </xf>
    <xf numFmtId="0" fontId="42" fillId="28" borderId="55" xfId="0" applyFont="1" applyFill="1" applyBorder="1"/>
    <xf numFmtId="0" fontId="42" fillId="28" borderId="55" xfId="0" applyFont="1" applyFill="1" applyBorder="1" applyAlignment="1">
      <alignment horizont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7" fillId="10" borderId="21" xfId="0" applyFont="1" applyFill="1" applyBorder="1" applyAlignment="1">
      <alignment horizontal="center" vertical="center" wrapText="1"/>
    </xf>
    <xf numFmtId="0" fontId="30" fillId="0" borderId="55" xfId="0" applyFont="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0" applyFont="1" applyBorder="1" applyAlignment="1">
      <alignment horizontal="center" vertical="center"/>
    </xf>
    <xf numFmtId="0" fontId="36" fillId="21" borderId="1" xfId="0" applyFont="1" applyFill="1" applyBorder="1" applyAlignment="1">
      <alignment horizontal="center" vertical="center"/>
    </xf>
    <xf numFmtId="0" fontId="38" fillId="10" borderId="23" xfId="0" applyNumberFormat="1" applyFont="1" applyFill="1" applyBorder="1" applyAlignment="1">
      <alignment horizontal="left" vertical="center" wrapText="1"/>
    </xf>
    <xf numFmtId="0" fontId="36" fillId="21" borderId="22"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7" xfId="0" applyFont="1" applyBorder="1" applyAlignment="1">
      <alignment horizontal="left" vertical="center" wrapText="1"/>
    </xf>
    <xf numFmtId="0" fontId="16" fillId="0" borderId="49"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25" fillId="7" borderId="0" xfId="0" applyFont="1" applyFill="1" applyAlignment="1">
      <alignment horizontal="right" vertical="center" wrapText="1"/>
    </xf>
    <xf numFmtId="0" fontId="34" fillId="5" borderId="20" xfId="3" applyFont="1" applyFill="1" applyBorder="1" applyAlignment="1">
      <alignment horizontal="center" vertical="center"/>
    </xf>
    <xf numFmtId="0" fontId="34" fillId="5" borderId="22" xfId="3"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20"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23"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34" fillId="4" borderId="19" xfId="3" applyFont="1" applyFill="1" applyBorder="1" applyAlignment="1">
      <alignment horizontal="center" vertical="center"/>
    </xf>
    <xf numFmtId="0" fontId="34" fillId="4" borderId="1"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1" xfId="3" applyFont="1" applyFill="1" applyBorder="1" applyAlignment="1">
      <alignment horizontal="center" vertical="center"/>
    </xf>
    <xf numFmtId="0" fontId="10" fillId="26" borderId="53"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20" xfId="0" applyFont="1" applyFill="1" applyBorder="1" applyAlignment="1">
      <alignment horizontal="center" vertical="center" wrapText="1"/>
    </xf>
    <xf numFmtId="0" fontId="10" fillId="26"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30" fillId="10" borderId="55" xfId="0" applyFont="1" applyFill="1" applyBorder="1" applyAlignment="1">
      <alignment horizontal="center" vertical="center"/>
    </xf>
    <xf numFmtId="0" fontId="30" fillId="0" borderId="55" xfId="0" applyFont="1" applyBorder="1" applyAlignment="1">
      <alignment horizontal="center" vertical="center"/>
    </xf>
    <xf numFmtId="0" fontId="43" fillId="29" borderId="55" xfId="0" applyFont="1" applyFill="1" applyBorder="1" applyAlignment="1">
      <alignment horizontal="center"/>
    </xf>
    <xf numFmtId="0" fontId="39" fillId="11" borderId="10" xfId="0" applyFont="1" applyFill="1" applyBorder="1" applyAlignment="1">
      <alignment horizontal="center" vertical="center" textRotation="90" wrapText="1"/>
    </xf>
    <xf numFmtId="0" fontId="39" fillId="11" borderId="6" xfId="0" applyFont="1" applyFill="1" applyBorder="1" applyAlignment="1">
      <alignment horizontal="center" vertical="center" textRotation="90" wrapText="1"/>
    </xf>
    <xf numFmtId="0" fontId="35" fillId="0" borderId="46" xfId="0" applyFont="1" applyBorder="1" applyAlignment="1">
      <alignment horizontal="left" vertical="center" wrapText="1"/>
    </xf>
    <xf numFmtId="0" fontId="38" fillId="11" borderId="18" xfId="0" applyNumberFormat="1" applyFont="1" applyFill="1" applyBorder="1" applyAlignment="1">
      <alignment horizontal="center" vertical="center" wrapText="1"/>
    </xf>
    <xf numFmtId="0" fontId="38" fillId="11" borderId="21" xfId="0" applyNumberFormat="1" applyFont="1" applyFill="1" applyBorder="1" applyAlignment="1">
      <alignment horizontal="center" vertical="center" wrapText="1"/>
    </xf>
    <xf numFmtId="0" fontId="38" fillId="11" borderId="19" xfId="0" applyNumberFormat="1" applyFont="1" applyFill="1" applyBorder="1" applyAlignment="1">
      <alignment horizontal="center" vertical="center" wrapText="1"/>
    </xf>
    <xf numFmtId="0"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22" xfId="0" applyFont="1" applyFill="1" applyBorder="1" applyAlignment="1">
      <alignment horizontal="center" vertical="center"/>
    </xf>
    <xf numFmtId="0" fontId="39" fillId="23" borderId="43" xfId="0" applyNumberFormat="1" applyFont="1" applyFill="1" applyBorder="1" applyAlignment="1">
      <alignment horizontal="center" vertical="top" wrapText="1"/>
    </xf>
    <xf numFmtId="0" fontId="39" fillId="23" borderId="47" xfId="0" applyNumberFormat="1" applyFont="1" applyFill="1" applyBorder="1" applyAlignment="1">
      <alignment horizontal="center" vertical="top" wrapText="1"/>
    </xf>
    <xf numFmtId="0" fontId="39" fillId="23" borderId="14" xfId="0" applyNumberFormat="1" applyFont="1" applyFill="1" applyBorder="1" applyAlignment="1">
      <alignment horizontal="center" vertical="top" wrapText="1"/>
    </xf>
    <xf numFmtId="0" fontId="39" fillId="11" borderId="19"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9" xfId="0" applyFont="1" applyFill="1" applyBorder="1" applyAlignment="1">
      <alignment horizontal="center" vertical="center" wrapText="1"/>
    </xf>
    <xf numFmtId="0" fontId="39" fillId="17" borderId="56" xfId="0" applyNumberFormat="1" applyFont="1" applyFill="1" applyBorder="1" applyAlignment="1">
      <alignment horizontal="center" vertical="center" wrapText="1"/>
    </xf>
    <xf numFmtId="0" fontId="39" fillId="17" borderId="57" xfId="0" applyNumberFormat="1" applyFont="1" applyFill="1" applyBorder="1" applyAlignment="1">
      <alignment horizontal="center" vertical="center" wrapText="1"/>
    </xf>
    <xf numFmtId="0" fontId="39" fillId="17" borderId="58" xfId="0" applyNumberFormat="1" applyFont="1" applyFill="1" applyBorder="1" applyAlignment="1">
      <alignment horizontal="center" vertical="center" wrapText="1"/>
    </xf>
    <xf numFmtId="0" fontId="39" fillId="23" borderId="10" xfId="0" applyFont="1" applyFill="1" applyBorder="1" applyAlignment="1">
      <alignment horizontal="center" vertical="center" textRotation="90" wrapText="1"/>
    </xf>
    <xf numFmtId="0" fontId="39" fillId="23" borderId="11" xfId="0" applyFont="1" applyFill="1" applyBorder="1" applyAlignment="1">
      <alignment horizontal="center" vertical="center" textRotation="90" wrapText="1"/>
    </xf>
    <xf numFmtId="0" fontId="39" fillId="23" borderId="6" xfId="0" applyFont="1" applyFill="1" applyBorder="1" applyAlignment="1">
      <alignment horizontal="center" vertical="center" textRotation="90" wrapText="1"/>
    </xf>
    <xf numFmtId="0" fontId="36" fillId="7" borderId="0" xfId="0" applyFont="1" applyFill="1" applyBorder="1" applyAlignment="1">
      <alignment horizontal="center" vertical="center"/>
    </xf>
    <xf numFmtId="0" fontId="44" fillId="12" borderId="36"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37" fillId="7" borderId="59" xfId="0" applyFont="1" applyFill="1" applyBorder="1" applyAlignment="1">
      <alignment horizontal="left" vertical="center" wrapText="1"/>
    </xf>
    <xf numFmtId="0" fontId="37" fillId="7" borderId="47"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22" xfId="0" applyFont="1" applyFill="1" applyBorder="1" applyAlignment="1">
      <alignment horizontal="left" vertical="center" wrapText="1"/>
    </xf>
    <xf numFmtId="0" fontId="45" fillId="13" borderId="12" xfId="0" applyFont="1" applyFill="1" applyBorder="1" applyAlignment="1">
      <alignment horizontal="center" vertical="center" wrapText="1"/>
    </xf>
    <xf numFmtId="0" fontId="45" fillId="13" borderId="0"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46" xfId="0" applyFont="1" applyFill="1" applyBorder="1" applyAlignment="1">
      <alignment horizontal="center" vertical="center" wrapText="1"/>
    </xf>
    <xf numFmtId="0" fontId="39" fillId="11" borderId="51" xfId="0" applyFont="1" applyFill="1" applyBorder="1" applyAlignment="1">
      <alignment horizontal="center" vertical="center" textRotation="90" wrapText="1"/>
    </xf>
    <xf numFmtId="0" fontId="39" fillId="11" borderId="52" xfId="0" applyFont="1" applyFill="1" applyBorder="1" applyAlignment="1">
      <alignment horizontal="center" vertical="center" textRotation="90" wrapText="1"/>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cellXfs>
  <cellStyles count="15">
    <cellStyle name="Énfasis1 2" xfId="11"/>
    <cellStyle name="Énfasis2 2" xfId="12"/>
    <cellStyle name="Hipervínculo" xfId="5" builtinId="8"/>
    <cellStyle name="Hipervínculo 2" xfId="6"/>
    <cellStyle name="Incorrecto 2" xfId="13"/>
    <cellStyle name="Millares" xfId="1" builtinId="3"/>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63">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5" Type="http://schemas.openxmlformats.org/officeDocument/2006/relationships/image" Target="../media/image8.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xmlns=""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xmlns=""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40</xdr:row>
      <xdr:rowOff>146537</xdr:rowOff>
    </xdr:from>
    <xdr:to>
      <xdr:col>20</xdr:col>
      <xdr:colOff>610577</xdr:colOff>
      <xdr:row>40</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xmlns=""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18</xdr:col>
      <xdr:colOff>635000</xdr:colOff>
      <xdr:row>1</xdr:row>
      <xdr:rowOff>170962</xdr:rowOff>
    </xdr:from>
    <xdr:to>
      <xdr:col>20</xdr:col>
      <xdr:colOff>264502</xdr:colOff>
      <xdr:row>2</xdr:row>
      <xdr:rowOff>831574</xdr:rowOff>
    </xdr:to>
    <xdr:pic>
      <xdr:nvPicPr>
        <xdr:cNvPr id="4" name="1 Imagen" descr="Resultado de imagen para gif home">
          <a:hlinkClick xmlns:r="http://schemas.openxmlformats.org/officeDocument/2006/relationships" r:id="rId1"/>
          <a:extLst>
            <a:ext uri="{FF2B5EF4-FFF2-40B4-BE49-F238E27FC236}">
              <a16:creationId xmlns:a16="http://schemas.microsoft.com/office/drawing/2014/main" xmlns="" id="{00000000-0008-0000-0D00-000004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72475" y="751987"/>
          <a:ext cx="1210652" cy="1241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367726</xdr:colOff>
      <xdr:row>0</xdr:row>
      <xdr:rowOff>297656</xdr:rowOff>
    </xdr:from>
    <xdr:to>
      <xdr:col>0</xdr:col>
      <xdr:colOff>4822031</xdr:colOff>
      <xdr:row>2</xdr:row>
      <xdr:rowOff>639960</xdr:rowOff>
    </xdr:to>
    <xdr:pic>
      <xdr:nvPicPr>
        <xdr:cNvPr id="5" name="3 Imagen">
          <a:extLst>
            <a:ext uri="{FF2B5EF4-FFF2-40B4-BE49-F238E27FC236}">
              <a16:creationId xmlns:a16="http://schemas.microsoft.com/office/drawing/2014/main" xmlns="" id="{00000000-0008-0000-0D00-000005000000}"/>
            </a:ext>
          </a:extLst>
        </xdr:cNvPr>
        <xdr:cNvPicPr/>
      </xdr:nvPicPr>
      <xdr:blipFill>
        <a:blip xmlns:r="http://schemas.openxmlformats.org/officeDocument/2006/relationships" r:embed="rId5"/>
        <a:stretch>
          <a:fillRect/>
        </a:stretch>
      </xdr:blipFill>
      <xdr:spPr>
        <a:xfrm>
          <a:off x="367726" y="297656"/>
          <a:ext cx="4454305" cy="1485304"/>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ga.corzo/Documents/2020%20-%20CONTROL%20INTERNO-MILENA/Aseguramiento/Mapa%20de%20aseguramien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refreshError="1"/>
      <sheetData sheetId="1" refreshError="1"/>
      <sheetData sheetId="2" refreshError="1"/>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row r="7">
          <cell r="A7" t="str">
            <v>Segunda Línea de Defensa1</v>
          </cell>
        </row>
      </sheetData>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6" sqref="C6:N6"/>
    </sheetView>
  </sheetViews>
  <sheetFormatPr baseColWidth="10" defaultColWidth="11.42578125" defaultRowHeight="15"/>
  <cols>
    <col min="1" max="16384" width="11.42578125" style="73"/>
  </cols>
  <sheetData>
    <row r="4" spans="3:14" ht="15.75" thickBot="1"/>
    <row r="5" spans="3:14" ht="68.25" customHeight="1" thickBot="1">
      <c r="C5" s="190" t="s">
        <v>0</v>
      </c>
      <c r="D5" s="191"/>
      <c r="E5" s="191"/>
      <c r="F5" s="191"/>
      <c r="G5" s="191"/>
      <c r="H5" s="191"/>
      <c r="I5" s="191"/>
      <c r="J5" s="191"/>
      <c r="K5" s="191"/>
      <c r="L5" s="191"/>
      <c r="M5" s="191"/>
      <c r="N5" s="192"/>
    </row>
    <row r="6" spans="3:14" ht="288.75" customHeight="1" thickBot="1">
      <c r="C6" s="187" t="s">
        <v>1</v>
      </c>
      <c r="D6" s="188"/>
      <c r="E6" s="188"/>
      <c r="F6" s="188"/>
      <c r="G6" s="188"/>
      <c r="H6" s="188"/>
      <c r="I6" s="188"/>
      <c r="J6" s="188"/>
      <c r="K6" s="188"/>
      <c r="L6" s="188"/>
      <c r="M6" s="188"/>
      <c r="N6" s="189"/>
    </row>
    <row r="7" spans="3:14" ht="45" customHeight="1" thickBot="1">
      <c r="C7" s="176"/>
      <c r="D7" s="60" t="s">
        <v>2</v>
      </c>
      <c r="E7" s="177"/>
      <c r="F7" s="177"/>
      <c r="G7" s="177"/>
      <c r="H7" s="177"/>
      <c r="I7" s="177"/>
      <c r="J7" s="177"/>
      <c r="K7" s="177"/>
      <c r="L7" s="177"/>
      <c r="M7" s="177"/>
      <c r="N7" s="178"/>
    </row>
    <row r="8" spans="3:14" ht="45" customHeight="1">
      <c r="C8" s="57"/>
      <c r="D8" s="63" t="s">
        <v>3</v>
      </c>
      <c r="E8" s="58"/>
      <c r="F8" s="58"/>
      <c r="G8" s="58"/>
      <c r="H8" s="58"/>
      <c r="I8" s="58"/>
      <c r="J8" s="58"/>
      <c r="K8" s="58"/>
      <c r="L8" s="58"/>
      <c r="M8" s="58"/>
      <c r="N8" s="59"/>
    </row>
    <row r="9" spans="3:14">
      <c r="C9" s="44"/>
      <c r="D9" s="38"/>
      <c r="E9" s="38"/>
      <c r="F9" s="38"/>
      <c r="G9" s="38"/>
      <c r="H9" s="38"/>
      <c r="I9" s="38"/>
      <c r="J9" s="38"/>
      <c r="K9" s="38"/>
      <c r="L9" s="38"/>
      <c r="M9" s="38"/>
      <c r="N9" s="39"/>
    </row>
    <row r="10" spans="3:14" ht="18">
      <c r="C10" s="37"/>
      <c r="D10" s="45" t="s">
        <v>4</v>
      </c>
      <c r="E10" s="43"/>
      <c r="F10" s="38"/>
      <c r="G10" s="38"/>
      <c r="H10" s="38"/>
      <c r="I10" s="38"/>
      <c r="J10" s="38"/>
      <c r="K10" s="38"/>
      <c r="L10" s="38"/>
      <c r="M10" s="38"/>
      <c r="N10" s="39"/>
    </row>
    <row r="11" spans="3:14" ht="15.75" thickBot="1">
      <c r="C11" s="46"/>
      <c r="D11" s="41"/>
      <c r="E11" s="41"/>
      <c r="F11" s="41"/>
      <c r="G11" s="41"/>
      <c r="H11" s="41"/>
      <c r="I11" s="41"/>
      <c r="J11" s="41"/>
      <c r="K11" s="41"/>
      <c r="L11" s="41"/>
      <c r="M11" s="41"/>
      <c r="N11" s="42"/>
    </row>
    <row r="12" spans="3:14">
      <c r="C12" s="44"/>
      <c r="D12" s="38"/>
      <c r="E12" s="38"/>
      <c r="F12" s="38"/>
      <c r="G12" s="38"/>
      <c r="H12" s="38"/>
      <c r="I12" s="38"/>
      <c r="J12" s="38"/>
      <c r="K12" s="38"/>
      <c r="L12" s="38"/>
      <c r="M12" s="38"/>
      <c r="N12" s="39"/>
    </row>
    <row r="13" spans="3:14" ht="18">
      <c r="C13" s="37"/>
      <c r="D13" s="45" t="s">
        <v>5</v>
      </c>
      <c r="E13" s="43"/>
      <c r="F13" s="38"/>
      <c r="G13" s="38"/>
      <c r="H13" s="38"/>
      <c r="I13" s="38"/>
      <c r="J13" s="38"/>
      <c r="K13" s="38"/>
      <c r="L13" s="38"/>
      <c r="M13" s="38"/>
      <c r="N13" s="39"/>
    </row>
    <row r="14" spans="3:14" ht="15.75" thickBot="1">
      <c r="C14" s="46"/>
      <c r="D14" s="41"/>
      <c r="E14" s="41"/>
      <c r="F14" s="41"/>
      <c r="G14" s="41"/>
      <c r="H14" s="41"/>
      <c r="I14" s="41"/>
      <c r="J14" s="41"/>
      <c r="K14" s="41"/>
      <c r="L14" s="41"/>
      <c r="M14" s="41"/>
      <c r="N14" s="42"/>
    </row>
    <row r="15" spans="3:14">
      <c r="C15" s="44"/>
      <c r="D15" s="38"/>
      <c r="E15" s="38"/>
      <c r="F15" s="38"/>
      <c r="G15" s="38"/>
      <c r="H15" s="38"/>
      <c r="I15" s="38"/>
      <c r="J15" s="38"/>
      <c r="K15" s="38"/>
      <c r="L15" s="38"/>
      <c r="M15" s="38"/>
      <c r="N15" s="39"/>
    </row>
    <row r="16" spans="3:14" ht="18">
      <c r="C16" s="37"/>
      <c r="D16" s="45" t="s">
        <v>6</v>
      </c>
      <c r="E16" s="43"/>
      <c r="F16" s="38"/>
      <c r="G16" s="38"/>
      <c r="H16" s="38"/>
      <c r="I16" s="38"/>
      <c r="J16" s="38"/>
      <c r="K16" s="38"/>
      <c r="L16" s="38"/>
      <c r="M16" s="38"/>
      <c r="N16" s="39"/>
    </row>
    <row r="17" spans="3:14" ht="15.75" thickBot="1">
      <c r="C17" s="46"/>
      <c r="D17" s="41"/>
      <c r="E17" s="41"/>
      <c r="F17" s="41"/>
      <c r="G17" s="41"/>
      <c r="H17" s="41"/>
      <c r="I17" s="41"/>
      <c r="J17" s="41"/>
      <c r="K17" s="41"/>
      <c r="L17" s="41"/>
      <c r="M17" s="41"/>
      <c r="N17" s="42"/>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F1"/>
    </sheetView>
  </sheetViews>
  <sheetFormatPr baseColWidth="10" defaultColWidth="11.42578125" defaultRowHeight="15"/>
  <cols>
    <col min="1" max="1" width="43.28515625" style="73" customWidth="1"/>
    <col min="2" max="2" width="103.7109375" style="73" customWidth="1"/>
    <col min="3" max="16384" width="11.42578125" style="73"/>
  </cols>
  <sheetData>
    <row r="1" spans="1:2" ht="46.5" customHeight="1">
      <c r="A1" s="193" t="s">
        <v>2</v>
      </c>
      <c r="B1" s="194"/>
    </row>
    <row r="2" spans="1:2" ht="78" customHeight="1">
      <c r="A2" s="71" t="s">
        <v>7</v>
      </c>
      <c r="B2" s="66" t="s">
        <v>8</v>
      </c>
    </row>
    <row r="3" spans="1:2" ht="78" customHeight="1">
      <c r="A3" s="71" t="s">
        <v>9</v>
      </c>
      <c r="B3" s="66" t="s">
        <v>10</v>
      </c>
    </row>
    <row r="4" spans="1:2" ht="78" customHeight="1">
      <c r="A4" s="71" t="s">
        <v>11</v>
      </c>
      <c r="B4" s="66" t="s">
        <v>12</v>
      </c>
    </row>
    <row r="5" spans="1:2" ht="201.75" customHeight="1">
      <c r="A5" s="71" t="s">
        <v>13</v>
      </c>
      <c r="B5" s="66" t="s">
        <v>14</v>
      </c>
    </row>
    <row r="6" spans="1:2" ht="78" customHeight="1">
      <c r="A6" s="71" t="s">
        <v>15</v>
      </c>
      <c r="B6" s="66" t="s">
        <v>16</v>
      </c>
    </row>
    <row r="7" spans="1:2" ht="78" customHeight="1">
      <c r="A7" s="70" t="s">
        <v>17</v>
      </c>
      <c r="B7" s="66" t="s">
        <v>18</v>
      </c>
    </row>
    <row r="8" spans="1:2" ht="78" customHeight="1">
      <c r="A8" s="71" t="s">
        <v>19</v>
      </c>
      <c r="B8" s="66" t="s">
        <v>20</v>
      </c>
    </row>
    <row r="9" spans="1:2" ht="78" customHeight="1">
      <c r="A9" s="70" t="s">
        <v>21</v>
      </c>
      <c r="B9" s="66" t="s">
        <v>22</v>
      </c>
    </row>
    <row r="10" spans="1:2" ht="78" customHeight="1">
      <c r="A10" s="70" t="s">
        <v>23</v>
      </c>
      <c r="B10" s="66" t="s">
        <v>24</v>
      </c>
    </row>
    <row r="11" spans="1:2" ht="78" customHeight="1">
      <c r="A11" s="71" t="s">
        <v>25</v>
      </c>
      <c r="B11" s="66" t="s">
        <v>26</v>
      </c>
    </row>
    <row r="12" spans="1:2" ht="78" customHeight="1">
      <c r="A12" s="71" t="s">
        <v>27</v>
      </c>
      <c r="B12" s="66" t="s">
        <v>28</v>
      </c>
    </row>
    <row r="13" spans="1:2" ht="78" customHeight="1">
      <c r="A13" s="71" t="s">
        <v>29</v>
      </c>
      <c r="B13" s="66" t="s">
        <v>30</v>
      </c>
    </row>
    <row r="14" spans="1:2" ht="110.25" customHeight="1">
      <c r="A14" s="71" t="s">
        <v>31</v>
      </c>
      <c r="B14" s="66" t="s">
        <v>32</v>
      </c>
    </row>
    <row r="15" spans="1:2" ht="78" customHeight="1">
      <c r="A15" s="71" t="s">
        <v>33</v>
      </c>
      <c r="B15" s="66" t="s">
        <v>34</v>
      </c>
    </row>
    <row r="16" spans="1:2" ht="78" customHeight="1">
      <c r="A16" s="99" t="s">
        <v>35</v>
      </c>
      <c r="B16" s="100" t="s">
        <v>36</v>
      </c>
    </row>
    <row r="17" spans="1:2">
      <c r="A17" s="101"/>
      <c r="B17" s="102"/>
    </row>
    <row r="18" spans="1:2">
      <c r="A18" s="101"/>
      <c r="B18" s="102"/>
    </row>
    <row r="19" spans="1:2">
      <c r="A19" s="101"/>
      <c r="B19" s="102"/>
    </row>
    <row r="20" spans="1:2">
      <c r="A20" s="103"/>
      <c r="B20" s="102"/>
    </row>
    <row r="21" spans="1:2">
      <c r="A21" s="104"/>
      <c r="B21" s="102"/>
    </row>
    <row r="22" spans="1:2">
      <c r="A22" s="104"/>
      <c r="B22" s="102"/>
    </row>
    <row r="23" spans="1:2">
      <c r="A23" s="104"/>
      <c r="B23" s="102"/>
    </row>
    <row r="24" spans="1:2">
      <c r="A24" s="98"/>
    </row>
    <row r="25" spans="1:2">
      <c r="A25" s="98"/>
    </row>
    <row r="26" spans="1:2">
      <c r="A26" s="98"/>
    </row>
    <row r="27" spans="1:2">
      <c r="A27" s="98"/>
    </row>
  </sheetData>
  <sortState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sqref="A1:F1"/>
    </sheetView>
  </sheetViews>
  <sheetFormatPr baseColWidth="10" defaultColWidth="11.42578125" defaultRowHeight="15"/>
  <cols>
    <col min="1" max="1" width="24.140625" style="43" customWidth="1"/>
    <col min="2" max="2" width="44.42578125" style="43" customWidth="1"/>
    <col min="3" max="3" width="26.140625" style="43" customWidth="1"/>
    <col min="4" max="4" width="27" style="43" customWidth="1"/>
    <col min="5" max="5" width="25.28515625" style="43" customWidth="1"/>
    <col min="6" max="6" width="45.7109375" style="43" customWidth="1"/>
    <col min="7" max="13" width="11.42578125" style="43"/>
    <col min="14" max="14" width="27.5703125" style="43" customWidth="1"/>
    <col min="15" max="16384" width="11.42578125" style="43"/>
  </cols>
  <sheetData>
    <row r="1" spans="1:14" ht="72" customHeight="1">
      <c r="A1" s="78" t="s">
        <v>37</v>
      </c>
      <c r="B1" s="195" t="s">
        <v>38</v>
      </c>
      <c r="C1" s="195"/>
      <c r="D1" s="195"/>
      <c r="E1" s="195"/>
      <c r="F1" s="196"/>
      <c r="G1" s="74"/>
      <c r="H1" s="74"/>
      <c r="I1" s="74"/>
      <c r="J1" s="74"/>
      <c r="K1" s="74"/>
      <c r="L1" s="74"/>
      <c r="M1" s="76"/>
      <c r="N1" s="77"/>
    </row>
    <row r="2" spans="1:14" ht="16.5">
      <c r="A2" s="79" t="s">
        <v>39</v>
      </c>
      <c r="B2" s="6"/>
      <c r="C2" s="38"/>
      <c r="D2" s="38"/>
      <c r="E2" s="38"/>
      <c r="F2" s="39"/>
    </row>
    <row r="3" spans="1:14" ht="76.5" customHeight="1">
      <c r="A3" s="197" t="s">
        <v>40</v>
      </c>
      <c r="B3" s="198"/>
      <c r="C3" s="198"/>
      <c r="D3" s="198"/>
      <c r="E3" s="198"/>
      <c r="F3" s="199"/>
    </row>
    <row r="4" spans="1:14" ht="24.75" customHeight="1">
      <c r="A4" s="80"/>
      <c r="B4" s="81"/>
      <c r="C4" s="81"/>
      <c r="D4" s="81"/>
      <c r="E4" s="81"/>
      <c r="F4" s="82"/>
    </row>
    <row r="5" spans="1:14" ht="28.5">
      <c r="A5" s="179" t="s">
        <v>41</v>
      </c>
      <c r="B5" s="64" t="s">
        <v>42</v>
      </c>
      <c r="C5" s="64" t="s">
        <v>43</v>
      </c>
      <c r="D5" s="64" t="s">
        <v>44</v>
      </c>
      <c r="E5" s="64" t="s">
        <v>45</v>
      </c>
      <c r="F5" s="83" t="s">
        <v>46</v>
      </c>
      <c r="G5" s="75"/>
    </row>
    <row r="6" spans="1:14" ht="30.75" customHeight="1">
      <c r="A6" s="202" t="s">
        <v>47</v>
      </c>
      <c r="B6" s="67" t="s">
        <v>48</v>
      </c>
      <c r="C6" s="68"/>
      <c r="D6" s="69"/>
      <c r="E6" s="69"/>
      <c r="F6" s="84"/>
    </row>
    <row r="7" spans="1:14" ht="30.75" customHeight="1">
      <c r="A7" s="202"/>
      <c r="B7" s="67" t="s">
        <v>49</v>
      </c>
      <c r="C7" s="68"/>
      <c r="D7" s="69"/>
      <c r="E7" s="69"/>
      <c r="F7" s="84"/>
    </row>
    <row r="8" spans="1:14" ht="30.75" customHeight="1">
      <c r="A8" s="202"/>
      <c r="B8" s="67" t="s">
        <v>50</v>
      </c>
      <c r="C8" s="69"/>
      <c r="D8" s="69"/>
      <c r="E8" s="69"/>
      <c r="F8" s="84"/>
    </row>
    <row r="9" spans="1:14" ht="30.75" customHeight="1">
      <c r="A9" s="202"/>
      <c r="B9" s="67" t="s">
        <v>51</v>
      </c>
      <c r="C9" s="69"/>
      <c r="D9" s="69"/>
      <c r="E9" s="69"/>
      <c r="F9" s="84"/>
    </row>
    <row r="10" spans="1:14" ht="30.75" customHeight="1">
      <c r="A10" s="202"/>
      <c r="B10" s="67" t="s">
        <v>52</v>
      </c>
      <c r="C10" s="69"/>
      <c r="D10" s="69"/>
      <c r="E10" s="69"/>
      <c r="F10" s="84"/>
    </row>
    <row r="11" spans="1:14" ht="30.75" customHeight="1">
      <c r="A11" s="202"/>
      <c r="B11" s="67" t="s">
        <v>53</v>
      </c>
      <c r="C11" s="69"/>
      <c r="D11" s="69"/>
      <c r="E11" s="69"/>
      <c r="F11" s="84"/>
    </row>
    <row r="12" spans="1:14" ht="30.75" customHeight="1">
      <c r="A12" s="202"/>
      <c r="B12" s="67" t="s">
        <v>54</v>
      </c>
      <c r="C12" s="69"/>
      <c r="D12" s="69"/>
      <c r="E12" s="69"/>
      <c r="F12" s="84"/>
    </row>
    <row r="13" spans="1:14" ht="30.75" customHeight="1">
      <c r="A13" s="202"/>
      <c r="B13" s="67" t="s">
        <v>55</v>
      </c>
      <c r="C13" s="69"/>
      <c r="D13" s="69"/>
      <c r="E13" s="69"/>
      <c r="F13" s="84"/>
    </row>
    <row r="14" spans="1:14" ht="30.75" customHeight="1">
      <c r="A14" s="202"/>
      <c r="B14" s="67" t="s">
        <v>56</v>
      </c>
      <c r="C14" s="69"/>
      <c r="D14" s="69"/>
      <c r="E14" s="69"/>
      <c r="F14" s="84"/>
    </row>
    <row r="15" spans="1:14" ht="30.75" customHeight="1">
      <c r="A15" s="202"/>
      <c r="B15" s="67" t="s">
        <v>57</v>
      </c>
      <c r="C15" s="69"/>
      <c r="D15" s="69"/>
      <c r="E15" s="69"/>
      <c r="F15" s="84"/>
    </row>
    <row r="16" spans="1:14" ht="30.75" customHeight="1">
      <c r="A16" s="202"/>
      <c r="B16" s="67" t="s">
        <v>58</v>
      </c>
      <c r="C16" s="69"/>
      <c r="D16" s="69"/>
      <c r="E16" s="69"/>
      <c r="F16" s="84"/>
    </row>
    <row r="17" spans="1:6" ht="37.5" customHeight="1">
      <c r="A17" s="200" t="s">
        <v>59</v>
      </c>
      <c r="B17" s="72" t="s">
        <v>60</v>
      </c>
      <c r="C17" s="65"/>
      <c r="D17" s="65"/>
      <c r="E17" s="65"/>
      <c r="F17" s="85"/>
    </row>
    <row r="18" spans="1:6" ht="37.5" customHeight="1">
      <c r="A18" s="200"/>
      <c r="B18" s="72" t="s">
        <v>61</v>
      </c>
      <c r="C18" s="65"/>
      <c r="D18" s="65"/>
      <c r="E18" s="65"/>
      <c r="F18" s="85"/>
    </row>
    <row r="19" spans="1:6" ht="37.5" customHeight="1">
      <c r="A19" s="200"/>
      <c r="B19" s="72" t="s">
        <v>62</v>
      </c>
      <c r="C19" s="65"/>
      <c r="D19" s="65"/>
      <c r="E19" s="65"/>
      <c r="F19" s="85"/>
    </row>
    <row r="20" spans="1:6" ht="37.5" customHeight="1">
      <c r="A20" s="200"/>
      <c r="B20" s="72" t="s">
        <v>63</v>
      </c>
      <c r="C20" s="65"/>
      <c r="D20" s="65"/>
      <c r="E20" s="65"/>
      <c r="F20" s="85"/>
    </row>
    <row r="21" spans="1:6" ht="37.5" customHeight="1">
      <c r="A21" s="200"/>
      <c r="B21" s="72" t="s">
        <v>64</v>
      </c>
      <c r="C21" s="65"/>
      <c r="D21" s="65"/>
      <c r="E21" s="65"/>
      <c r="F21" s="85"/>
    </row>
    <row r="22" spans="1:6" ht="37.5" customHeight="1">
      <c r="A22" s="200"/>
      <c r="B22" s="72" t="s">
        <v>65</v>
      </c>
      <c r="C22" s="65"/>
      <c r="D22" s="65"/>
      <c r="E22" s="65"/>
      <c r="F22" s="85"/>
    </row>
    <row r="23" spans="1:6" ht="37.5" customHeight="1">
      <c r="A23" s="200"/>
      <c r="B23" s="72" t="s">
        <v>66</v>
      </c>
      <c r="C23" s="65"/>
      <c r="D23" s="65"/>
      <c r="E23" s="65"/>
      <c r="F23" s="85"/>
    </row>
    <row r="24" spans="1:6" ht="37.5" customHeight="1">
      <c r="A24" s="200"/>
      <c r="B24" s="67" t="s">
        <v>67</v>
      </c>
      <c r="C24" s="65"/>
      <c r="D24" s="65"/>
      <c r="E24" s="65"/>
      <c r="F24" s="85"/>
    </row>
    <row r="25" spans="1:6" ht="37.5" customHeight="1">
      <c r="A25" s="200"/>
      <c r="B25" s="67" t="s">
        <v>68</v>
      </c>
      <c r="C25" s="65"/>
      <c r="D25" s="65"/>
      <c r="E25" s="65"/>
      <c r="F25" s="85"/>
    </row>
    <row r="26" spans="1:6" ht="37.5" customHeight="1">
      <c r="A26" s="200"/>
      <c r="B26" s="67" t="s">
        <v>69</v>
      </c>
      <c r="C26" s="65"/>
      <c r="D26" s="65"/>
      <c r="E26" s="65"/>
      <c r="F26" s="85"/>
    </row>
    <row r="27" spans="1:6" ht="37.5" customHeight="1">
      <c r="A27" s="200"/>
      <c r="B27" s="67" t="s">
        <v>70</v>
      </c>
      <c r="C27" s="65"/>
      <c r="D27" s="65"/>
      <c r="E27" s="65"/>
      <c r="F27" s="85"/>
    </row>
    <row r="28" spans="1:6" ht="37.5" customHeight="1">
      <c r="A28" s="203" t="s">
        <v>71</v>
      </c>
      <c r="B28" s="67" t="s">
        <v>72</v>
      </c>
      <c r="C28" s="65"/>
      <c r="D28" s="65"/>
      <c r="E28" s="65"/>
      <c r="F28" s="85"/>
    </row>
    <row r="29" spans="1:6" ht="37.5" customHeight="1">
      <c r="A29" s="204"/>
      <c r="B29" s="67" t="s">
        <v>73</v>
      </c>
      <c r="C29" s="65"/>
      <c r="D29" s="65"/>
      <c r="E29" s="65"/>
      <c r="F29" s="85"/>
    </row>
    <row r="30" spans="1:6" ht="37.5" customHeight="1">
      <c r="A30" s="204"/>
      <c r="B30" s="67" t="s">
        <v>74</v>
      </c>
      <c r="C30" s="65"/>
      <c r="D30" s="65"/>
      <c r="E30" s="65"/>
      <c r="F30" s="85"/>
    </row>
    <row r="31" spans="1:6" ht="37.5" customHeight="1">
      <c r="A31" s="204"/>
      <c r="B31" s="67" t="s">
        <v>75</v>
      </c>
      <c r="C31" s="65"/>
      <c r="D31" s="65"/>
      <c r="E31" s="65"/>
      <c r="F31" s="85"/>
    </row>
    <row r="32" spans="1:6" ht="37.5" customHeight="1">
      <c r="A32" s="205"/>
      <c r="B32" s="67" t="s">
        <v>76</v>
      </c>
      <c r="C32" s="65"/>
      <c r="D32" s="65"/>
      <c r="E32" s="65"/>
      <c r="F32" s="85"/>
    </row>
    <row r="33" spans="1:6" ht="43.5" customHeight="1">
      <c r="A33" s="200" t="s">
        <v>77</v>
      </c>
      <c r="B33" s="67" t="s">
        <v>78</v>
      </c>
      <c r="C33" s="65"/>
      <c r="D33" s="65"/>
      <c r="E33" s="65"/>
      <c r="F33" s="85"/>
    </row>
    <row r="34" spans="1:6" ht="43.5" customHeight="1">
      <c r="A34" s="200"/>
      <c r="B34" s="67" t="s">
        <v>79</v>
      </c>
      <c r="C34" s="65"/>
      <c r="D34" s="65"/>
      <c r="E34" s="65"/>
      <c r="F34" s="85"/>
    </row>
    <row r="35" spans="1:6" ht="43.5" customHeight="1">
      <c r="A35" s="200"/>
      <c r="B35" s="67" t="s">
        <v>80</v>
      </c>
      <c r="C35" s="65"/>
      <c r="D35" s="65"/>
      <c r="E35" s="65"/>
      <c r="F35" s="85"/>
    </row>
    <row r="36" spans="1:6" ht="43.5" customHeight="1">
      <c r="A36" s="200"/>
      <c r="B36" s="67" t="s">
        <v>81</v>
      </c>
      <c r="C36" s="65"/>
      <c r="D36" s="65"/>
      <c r="E36" s="65"/>
      <c r="F36" s="85"/>
    </row>
    <row r="37" spans="1:6" ht="43.5" customHeight="1">
      <c r="A37" s="200"/>
      <c r="B37" s="67" t="s">
        <v>82</v>
      </c>
      <c r="C37" s="65"/>
      <c r="D37" s="65"/>
      <c r="E37" s="65"/>
      <c r="F37" s="85"/>
    </row>
    <row r="38" spans="1:6" ht="33">
      <c r="A38" s="200"/>
      <c r="B38" s="67" t="s">
        <v>83</v>
      </c>
      <c r="C38" s="65"/>
      <c r="D38" s="65"/>
      <c r="E38" s="65"/>
      <c r="F38" s="85"/>
    </row>
    <row r="39" spans="1:6" ht="36" customHeight="1" thickBot="1">
      <c r="A39" s="201"/>
      <c r="B39" s="86" t="s">
        <v>84</v>
      </c>
      <c r="C39" s="87"/>
      <c r="D39" s="87"/>
      <c r="E39" s="87"/>
      <c r="F39" s="88"/>
    </row>
    <row r="40" spans="1:6" ht="16.5">
      <c r="A40" s="97"/>
      <c r="B40" s="97"/>
      <c r="C40" s="97"/>
      <c r="D40" s="97"/>
      <c r="E40" s="97"/>
      <c r="F40" s="97"/>
    </row>
    <row r="41" spans="1:6" ht="16.5">
      <c r="A41" s="97"/>
      <c r="B41" s="97"/>
      <c r="C41" s="97"/>
      <c r="D41" s="97"/>
      <c r="E41" s="97"/>
      <c r="F41" s="97"/>
    </row>
    <row r="42" spans="1:6" ht="16.5">
      <c r="A42" s="89"/>
      <c r="B42" s="89"/>
      <c r="C42" s="89"/>
      <c r="D42" s="89"/>
      <c r="E42" s="89"/>
      <c r="F42" s="89"/>
    </row>
    <row r="43" spans="1:6" ht="16.5">
      <c r="A43" s="89"/>
      <c r="B43" s="89"/>
      <c r="C43" s="89"/>
      <c r="D43" s="89"/>
      <c r="E43" s="89"/>
      <c r="F43" s="8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9" sqref="C9:K9"/>
    </sheetView>
  </sheetViews>
  <sheetFormatPr baseColWidth="10" defaultColWidth="11.42578125" defaultRowHeight="15"/>
  <cols>
    <col min="1" max="2" width="11.42578125" style="43"/>
    <col min="3" max="3" width="16.85546875" style="43" customWidth="1"/>
    <col min="4" max="16384" width="11.42578125" style="43"/>
  </cols>
  <sheetData>
    <row r="4" spans="3:11" ht="15.75" thickBot="1"/>
    <row r="5" spans="3:11">
      <c r="C5" s="91" t="s">
        <v>85</v>
      </c>
      <c r="D5" s="92"/>
      <c r="E5" s="92"/>
      <c r="F5" s="92"/>
      <c r="G5" s="92"/>
      <c r="H5" s="92"/>
      <c r="I5" s="92"/>
      <c r="J5" s="92"/>
      <c r="K5" s="93"/>
    </row>
    <row r="6" spans="3:11" ht="15.75" thickBot="1">
      <c r="C6" s="94" t="s">
        <v>109</v>
      </c>
      <c r="D6" s="95" t="s">
        <v>110</v>
      </c>
      <c r="E6" s="95"/>
      <c r="F6" s="95"/>
      <c r="G6" s="95"/>
      <c r="H6" s="95"/>
      <c r="I6" s="95"/>
      <c r="J6" s="95"/>
      <c r="K6" s="96"/>
    </row>
    <row r="7" spans="3:11">
      <c r="C7" s="90"/>
      <c r="D7" s="90"/>
      <c r="E7" s="90"/>
      <c r="F7" s="90"/>
      <c r="G7" s="90"/>
      <c r="H7" s="90"/>
      <c r="I7" s="90"/>
      <c r="J7" s="90"/>
      <c r="K7" s="90"/>
    </row>
    <row r="9" spans="3:11" ht="236.25" customHeight="1">
      <c r="C9" s="206" t="s">
        <v>111</v>
      </c>
      <c r="D9" s="206"/>
      <c r="E9" s="206"/>
      <c r="F9" s="206"/>
      <c r="G9" s="206"/>
      <c r="H9" s="206"/>
      <c r="I9" s="206"/>
      <c r="J9" s="206"/>
      <c r="K9" s="206"/>
    </row>
    <row r="10" spans="3:11" ht="326.25" customHeight="1">
      <c r="C10" s="206" t="s">
        <v>112</v>
      </c>
      <c r="D10" s="206"/>
      <c r="E10" s="206"/>
      <c r="F10" s="206"/>
      <c r="G10" s="206"/>
      <c r="H10" s="206"/>
      <c r="I10" s="206"/>
      <c r="J10" s="206"/>
      <c r="K10" s="206"/>
    </row>
    <row r="11" spans="3:11" ht="205.5" customHeight="1">
      <c r="C11" s="206" t="s">
        <v>113</v>
      </c>
      <c r="D11" s="206"/>
      <c r="E11" s="206"/>
      <c r="F11" s="206"/>
      <c r="G11" s="206"/>
      <c r="H11" s="206"/>
      <c r="I11" s="206"/>
      <c r="J11" s="206"/>
      <c r="K11" s="206"/>
    </row>
    <row r="12" spans="3:11" ht="210" customHeight="1">
      <c r="C12" s="206" t="s">
        <v>114</v>
      </c>
      <c r="D12" s="206"/>
      <c r="E12" s="206"/>
      <c r="F12" s="206"/>
      <c r="G12" s="206"/>
      <c r="H12" s="206"/>
      <c r="I12" s="206"/>
      <c r="J12" s="206"/>
      <c r="K12" s="206"/>
    </row>
    <row r="13" spans="3:11" ht="197.25" customHeight="1">
      <c r="C13" s="206" t="s">
        <v>115</v>
      </c>
      <c r="D13" s="206"/>
      <c r="E13" s="206"/>
      <c r="F13" s="206"/>
      <c r="G13" s="206"/>
      <c r="H13" s="206"/>
      <c r="I13" s="206"/>
      <c r="J13" s="206"/>
      <c r="K13" s="206"/>
    </row>
    <row r="14" spans="3:11" ht="156.75" customHeight="1">
      <c r="C14" s="206" t="s">
        <v>116</v>
      </c>
      <c r="D14" s="206"/>
      <c r="E14" s="206"/>
      <c r="F14" s="206"/>
      <c r="G14" s="206"/>
      <c r="H14" s="206"/>
      <c r="I14" s="206"/>
      <c r="J14" s="206"/>
      <c r="K14" s="206"/>
    </row>
    <row r="15" spans="3:11" ht="39.75" customHeight="1">
      <c r="C15" s="207" t="s">
        <v>86</v>
      </c>
      <c r="D15" s="207"/>
      <c r="E15" s="207"/>
      <c r="F15" s="207"/>
      <c r="G15" s="207"/>
      <c r="H15" s="207"/>
      <c r="I15" s="207"/>
      <c r="J15" s="207"/>
      <c r="K15" s="207"/>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workbookViewId="0">
      <selection activeCell="E27" sqref="E27"/>
    </sheetView>
  </sheetViews>
  <sheetFormatPr baseColWidth="10" defaultColWidth="11.42578125" defaultRowHeight="1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row r="2" spans="1:35">
      <c r="A2" s="231" t="s">
        <v>37</v>
      </c>
      <c r="B2" s="118"/>
      <c r="C2" s="234" t="s">
        <v>117</v>
      </c>
      <c r="D2" s="235"/>
      <c r="E2" s="235"/>
      <c r="F2" s="235"/>
      <c r="G2" s="235"/>
      <c r="H2" s="235"/>
      <c r="I2" s="235"/>
      <c r="J2" s="235"/>
      <c r="K2" s="235"/>
      <c r="L2" s="235"/>
      <c r="M2" s="235"/>
      <c r="N2" s="235"/>
      <c r="O2" s="235"/>
      <c r="P2" s="105"/>
      <c r="Q2" s="235"/>
      <c r="R2" s="235"/>
      <c r="S2" s="235"/>
      <c r="T2" s="235"/>
      <c r="U2" s="235"/>
      <c r="V2" s="235"/>
      <c r="W2" s="235"/>
      <c r="X2" s="235"/>
      <c r="Y2" s="235"/>
      <c r="Z2" s="235"/>
      <c r="AA2" s="238"/>
      <c r="AB2" s="238"/>
      <c r="AC2" s="239"/>
    </row>
    <row r="3" spans="1:35">
      <c r="A3" s="232"/>
      <c r="B3" s="119"/>
      <c r="C3" s="236"/>
      <c r="D3" s="236"/>
      <c r="E3" s="236"/>
      <c r="F3" s="236"/>
      <c r="G3" s="236"/>
      <c r="H3" s="236"/>
      <c r="I3" s="236"/>
      <c r="J3" s="236"/>
      <c r="K3" s="236"/>
      <c r="L3" s="236"/>
      <c r="M3" s="236"/>
      <c r="N3" s="236"/>
      <c r="O3" s="236"/>
      <c r="P3" s="106"/>
      <c r="Q3" s="236"/>
      <c r="R3" s="236"/>
      <c r="S3" s="236"/>
      <c r="T3" s="236"/>
      <c r="U3" s="236"/>
      <c r="V3" s="236"/>
      <c r="W3" s="236"/>
      <c r="X3" s="236"/>
      <c r="Y3" s="236"/>
      <c r="Z3" s="236"/>
      <c r="AA3" s="240"/>
      <c r="AB3" s="240"/>
      <c r="AC3" s="241"/>
    </row>
    <row r="4" spans="1:35">
      <c r="A4" s="232"/>
      <c r="B4" s="119"/>
      <c r="C4" s="236"/>
      <c r="D4" s="236"/>
      <c r="E4" s="236"/>
      <c r="F4" s="236"/>
      <c r="G4" s="236"/>
      <c r="H4" s="236"/>
      <c r="I4" s="236"/>
      <c r="J4" s="236"/>
      <c r="K4" s="236"/>
      <c r="L4" s="236"/>
      <c r="M4" s="236"/>
      <c r="N4" s="236"/>
      <c r="O4" s="236"/>
      <c r="P4" s="106"/>
      <c r="Q4" s="236"/>
      <c r="R4" s="236"/>
      <c r="S4" s="236"/>
      <c r="T4" s="236"/>
      <c r="U4" s="236"/>
      <c r="V4" s="236"/>
      <c r="W4" s="236"/>
      <c r="X4" s="236"/>
      <c r="Y4" s="236"/>
      <c r="Z4" s="236"/>
      <c r="AA4" s="240"/>
      <c r="AB4" s="240"/>
      <c r="AC4" s="241"/>
    </row>
    <row r="5" spans="1:35" ht="15.75" thickBot="1">
      <c r="A5" s="233"/>
      <c r="B5" s="120"/>
      <c r="C5" s="237"/>
      <c r="D5" s="237"/>
      <c r="E5" s="237"/>
      <c r="F5" s="237"/>
      <c r="G5" s="237"/>
      <c r="H5" s="237"/>
      <c r="I5" s="237"/>
      <c r="J5" s="237"/>
      <c r="K5" s="237"/>
      <c r="L5" s="237"/>
      <c r="M5" s="237"/>
      <c r="N5" s="237"/>
      <c r="O5" s="237"/>
      <c r="P5" s="107"/>
      <c r="Q5" s="237"/>
      <c r="R5" s="237"/>
      <c r="S5" s="237"/>
      <c r="T5" s="237"/>
      <c r="U5" s="237"/>
      <c r="V5" s="237"/>
      <c r="W5" s="237"/>
      <c r="X5" s="237"/>
      <c r="Y5" s="237"/>
      <c r="Z5" s="237"/>
      <c r="AA5" s="242"/>
      <c r="AB5" s="242"/>
      <c r="AC5" s="243"/>
    </row>
    <row r="6" spans="1:35" ht="15.75" thickBot="1"/>
    <row r="7" spans="1:35">
      <c r="A7" s="225" t="s">
        <v>118</v>
      </c>
      <c r="B7" s="225" t="s">
        <v>119</v>
      </c>
      <c r="C7" s="227">
        <v>1</v>
      </c>
      <c r="D7" s="228"/>
      <c r="E7" s="228">
        <v>2</v>
      </c>
      <c r="F7" s="228"/>
      <c r="G7" s="228">
        <v>3</v>
      </c>
      <c r="H7" s="228"/>
      <c r="I7" s="228">
        <v>4</v>
      </c>
      <c r="J7" s="228"/>
      <c r="K7" s="228">
        <v>5</v>
      </c>
      <c r="L7" s="228"/>
      <c r="M7" s="228">
        <v>6</v>
      </c>
      <c r="N7" s="228"/>
      <c r="O7" s="228">
        <v>7</v>
      </c>
      <c r="P7" s="229"/>
      <c r="Q7" s="217">
        <v>1</v>
      </c>
      <c r="R7" s="217">
        <v>2</v>
      </c>
      <c r="S7" s="217">
        <v>3</v>
      </c>
      <c r="T7" s="217">
        <v>4</v>
      </c>
      <c r="U7" s="217">
        <v>5</v>
      </c>
      <c r="V7" s="217">
        <v>6</v>
      </c>
      <c r="W7" s="217">
        <v>7</v>
      </c>
      <c r="X7" s="219" t="s">
        <v>96</v>
      </c>
      <c r="Y7" s="221" t="s">
        <v>97</v>
      </c>
      <c r="Z7" s="223" t="s">
        <v>98</v>
      </c>
      <c r="AA7" s="208" t="s">
        <v>99</v>
      </c>
      <c r="AB7" s="210" t="s">
        <v>120</v>
      </c>
      <c r="AC7" s="212" t="s">
        <v>121</v>
      </c>
    </row>
    <row r="8" spans="1:35" s="108" customFormat="1" ht="30.75" customHeight="1" thickBot="1">
      <c r="A8" s="226"/>
      <c r="B8" s="230"/>
      <c r="C8" s="214" t="s">
        <v>122</v>
      </c>
      <c r="D8" s="215"/>
      <c r="E8" s="215" t="s">
        <v>123</v>
      </c>
      <c r="F8" s="215"/>
      <c r="G8" s="215" t="s">
        <v>124</v>
      </c>
      <c r="H8" s="215"/>
      <c r="I8" s="215" t="s">
        <v>125</v>
      </c>
      <c r="J8" s="215"/>
      <c r="K8" s="215" t="s">
        <v>126</v>
      </c>
      <c r="L8" s="215"/>
      <c r="M8" s="215" t="s">
        <v>127</v>
      </c>
      <c r="N8" s="215"/>
      <c r="O8" s="215" t="s">
        <v>128</v>
      </c>
      <c r="P8" s="216"/>
      <c r="Q8" s="218"/>
      <c r="R8" s="218"/>
      <c r="S8" s="218"/>
      <c r="T8" s="218"/>
      <c r="U8" s="218"/>
      <c r="V8" s="218"/>
      <c r="W8" s="218"/>
      <c r="X8" s="220"/>
      <c r="Y8" s="222"/>
      <c r="Z8" s="224"/>
      <c r="AA8" s="209"/>
      <c r="AB8" s="211"/>
      <c r="AC8" s="213"/>
    </row>
    <row r="9" spans="1:35" ht="69" customHeight="1">
      <c r="A9" s="109" t="e">
        <f>+#REF!</f>
        <v>#REF!</v>
      </c>
      <c r="B9" s="121" t="e">
        <f>+IF(#REF!&gt;0%,"YA CUENTA CON PONDERACIÓN DE RIESGOS, NO DILIGENCIAR ANALISIS OCI", "DILIGENCIE ANALISIS OCI PARA ESTA UNIDAD AUDITABLE")</f>
        <v>#REF!</v>
      </c>
      <c r="C9" s="110"/>
      <c r="D9" s="6">
        <f>IF($C9="EXTREMA","E",IF($C9="ALTA","A",IF($C9="MEDIA","M",IF($C9="BAJA","B",0))))</f>
        <v>0</v>
      </c>
      <c r="E9" s="111"/>
      <c r="F9" s="6">
        <f t="shared" ref="F9:F17" si="0">IF($E9="3 días","E",IF($E9="2 días","A",IF($E9="1 días","M",IF($E9="Varias horas","B",0))))</f>
        <v>0</v>
      </c>
      <c r="G9" s="112"/>
      <c r="H9" s="6">
        <f>IF($G9="EXTREMA","E",IF($G9="ALTA","A",IF($G9="MEDIA","M",IF($G9="BAJA","B",0))))</f>
        <v>0</v>
      </c>
      <c r="I9" s="112"/>
      <c r="J9" s="6">
        <f>IF($I9="EXTREMA","E",IF($I9="ALTA","A",IF($I9="MEDIA","M",IF($I9="BAJA","B",0))))</f>
        <v>0</v>
      </c>
      <c r="K9" s="111"/>
      <c r="L9" s="6">
        <f t="shared" ref="L9:L17" si="1">IF($K9="Hechos de Corrupción","E",IF($K9="Incumplimiento de servicios","A",IF($K9="Retrasos en los servicios","M",IF($K9="Quejas por incumplimientos o retrasos","B",0))))</f>
        <v>0</v>
      </c>
      <c r="M9" s="111"/>
      <c r="N9" s="6">
        <f>IF($M9="EXTREMA","E",IF($M9="ALTA","A",IF($M9="MEDIA","M",IF($M9="BAJA","B",0))))</f>
        <v>0</v>
      </c>
      <c r="O9" s="111"/>
      <c r="P9" s="11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113">
        <f>IF($O9="Critica no recuperable","E",IF($O9="Critica con recuperación parcial","A",IF($O9="Falta de oportunidad para atención usuarios","M",IF($O9="Falta de oportunidad para gestión de los procesos","B",0))))</f>
        <v>0</v>
      </c>
      <c r="X9" s="14">
        <f>COUNTIFS(Q9:W9,"E")</f>
        <v>0</v>
      </c>
      <c r="Y9" s="6">
        <f>COUNTIF(Q9:W9,"A")</f>
        <v>0</v>
      </c>
      <c r="Z9" s="6">
        <f>COUNTIF(Q9:W9,"M")</f>
        <v>0</v>
      </c>
      <c r="AA9" s="114">
        <f>COUNTIF(Q9:W9,"B")</f>
        <v>0</v>
      </c>
      <c r="AB9" s="14">
        <f>SUM(X9:AA9)</f>
        <v>0</v>
      </c>
      <c r="AC9" s="115" t="e">
        <f>+IF((X9/AB9)&gt;=0.2,"Extremo",+IF(((X9/AB9)+(Y9/AB9))&gt;=0.3,"Alto",+IF(((X9/AB9)+(Y9/AB9)+(Z9/AB9))&gt;=0.4,"Moderado",+IF((X9/AB9)+(Y9/AB9)+(Z9/AB9)+(AA9/AB9)&gt;=0.5,"Bajo",""))))</f>
        <v>#DIV/0!</v>
      </c>
      <c r="AI9" t="s">
        <v>129</v>
      </c>
    </row>
    <row r="10" spans="1:35" ht="51.75" customHeight="1">
      <c r="A10" s="109" t="e">
        <f>+#REF!</f>
        <v>#REF!</v>
      </c>
      <c r="B10" s="121" t="e">
        <f>+IF(#REF!&gt;0%,"YA CUENTA CON PONDERACIÓN DE RIESGOS, NO DILIGENCIAR ANALISIS OCI", "DILIGENCIE ANALISIS OCI PARA ESTA UNIDAD AUDITABLE")</f>
        <v>#REF!</v>
      </c>
      <c r="C10" s="116"/>
      <c r="D10" s="6">
        <f t="shared" ref="D10:D73" si="4">IF($C10="EXTREMA","E",IF($C10="ALTA","A",IF($C10="MEDIA","M",IF($C10="BAJA","B",0))))</f>
        <v>0</v>
      </c>
      <c r="E10" s="6"/>
      <c r="F10" s="6">
        <f t="shared" si="0"/>
        <v>0</v>
      </c>
      <c r="G10" s="117"/>
      <c r="H10" s="6">
        <f t="shared" ref="H10:H73" si="5">IF($G10="EXTREMA","E",IF($G10="ALTA","A",IF($G10="MEDIA","M",IF($G10="BAJA","B",0))))</f>
        <v>0</v>
      </c>
      <c r="I10" s="117"/>
      <c r="J10" s="6">
        <f t="shared" ref="J10:J73" si="6">IF($I10="EXTREMA","E",IF($I10="ALTA","A",IF($I10="MEDIA","M",IF($I10="BAJA","B",0))))</f>
        <v>0</v>
      </c>
      <c r="K10" s="6"/>
      <c r="L10" s="6">
        <f t="shared" si="1"/>
        <v>0</v>
      </c>
      <c r="M10" s="6"/>
      <c r="N10" s="6">
        <f t="shared" ref="N10:N73" si="7">IF($M10="EXTREMA","E",IF($M10="ALTA","A",IF($M10="MEDIA","M",IF($M10="BAJA","B",0))))</f>
        <v>0</v>
      </c>
      <c r="O10" s="6"/>
      <c r="P10" s="11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113">
        <f t="shared" ref="W10:W73" si="13">IF($O10="Critica no recuperable","E",IF($O10="Critica con recuperación parcial","A",IF($O10="Falta de oportunidad para atención usuarios","M",IF($O10="Falta de oportunidad para gestión de los procesos","B",0))))</f>
        <v>0</v>
      </c>
      <c r="X10" s="14">
        <f t="shared" ref="X10:X17" si="14">COUNTIFS(Q10:W10,"E")</f>
        <v>0</v>
      </c>
      <c r="Y10" s="6">
        <f t="shared" ref="Y10:Y17" si="15">COUNTIF(Q10:W10,"A")</f>
        <v>0</v>
      </c>
      <c r="Z10" s="6">
        <f t="shared" ref="Z10:Z17" si="16">COUNTIF(Q10:W10,"M")</f>
        <v>0</v>
      </c>
      <c r="AA10" s="114">
        <f t="shared" ref="AA10:AA17" si="17">COUNTIF(Q10:W10,"B")</f>
        <v>0</v>
      </c>
      <c r="AB10" s="14">
        <f t="shared" ref="AB10:AB17" si="18">SUM(X10:AA10)</f>
        <v>0</v>
      </c>
      <c r="AC10" s="115" t="e">
        <f t="shared" ref="AC10:AC17" si="19">+IF((X10/AB10)&gt;=0.2,"Extremo",+IF(((X10/AB10)+(Y10/AB10))&gt;=0.3,"Alto",+IF(((X10/AB10)+(Y10/AB10)+(Z10/AB10))&gt;=0.4,"Moderado",+IF((X10/AB10)+(Y10/AB10)+(Z10/AB10)+(AA10/AB10)&gt;=0.5,"Bajo",""))))</f>
        <v>#DIV/0!</v>
      </c>
      <c r="AI10" t="s">
        <v>130</v>
      </c>
    </row>
    <row r="11" spans="1:35" ht="51.75" customHeight="1">
      <c r="A11" s="109" t="e">
        <f>+#REF!</f>
        <v>#REF!</v>
      </c>
      <c r="B11" s="121" t="e">
        <f>+IF(#REF!&gt;0%,"YA CUENTA CON PONDERACIÓN DE RIESGOS, NO DILIGENCIAR ANALISIS OCI", "DILIGENCIE ANALISIS OCI PARA ESTA UNIDAD AUDITABLE")</f>
        <v>#REF!</v>
      </c>
      <c r="C11" s="116"/>
      <c r="D11" s="6">
        <f t="shared" si="4"/>
        <v>0</v>
      </c>
      <c r="E11" s="6"/>
      <c r="F11" s="6">
        <f t="shared" si="0"/>
        <v>0</v>
      </c>
      <c r="G11" s="117"/>
      <c r="H11" s="6">
        <f t="shared" si="5"/>
        <v>0</v>
      </c>
      <c r="I11" s="117"/>
      <c r="J11" s="6">
        <f t="shared" si="6"/>
        <v>0</v>
      </c>
      <c r="K11" s="6"/>
      <c r="L11" s="6">
        <f t="shared" si="1"/>
        <v>0</v>
      </c>
      <c r="M11" s="6"/>
      <c r="N11" s="6">
        <f t="shared" si="7"/>
        <v>0</v>
      </c>
      <c r="O11" s="6"/>
      <c r="P11" s="114">
        <f t="shared" si="8"/>
        <v>0</v>
      </c>
      <c r="Q11" s="6">
        <f t="shared" si="9"/>
        <v>0</v>
      </c>
      <c r="R11" s="6">
        <f t="shared" si="2"/>
        <v>0</v>
      </c>
      <c r="S11" s="6">
        <f t="shared" si="10"/>
        <v>0</v>
      </c>
      <c r="T11" s="6">
        <f t="shared" si="11"/>
        <v>0</v>
      </c>
      <c r="U11" s="6">
        <f t="shared" si="3"/>
        <v>0</v>
      </c>
      <c r="V11" s="6">
        <f t="shared" si="12"/>
        <v>0</v>
      </c>
      <c r="W11" s="113">
        <f t="shared" si="13"/>
        <v>0</v>
      </c>
      <c r="X11" s="14">
        <f t="shared" si="14"/>
        <v>0</v>
      </c>
      <c r="Y11" s="6">
        <f t="shared" si="15"/>
        <v>0</v>
      </c>
      <c r="Z11" s="6">
        <f t="shared" si="16"/>
        <v>0</v>
      </c>
      <c r="AA11" s="114">
        <f t="shared" si="17"/>
        <v>0</v>
      </c>
      <c r="AB11" s="14">
        <f t="shared" si="18"/>
        <v>0</v>
      </c>
      <c r="AC11" s="115" t="e">
        <f t="shared" si="19"/>
        <v>#DIV/0!</v>
      </c>
    </row>
    <row r="12" spans="1:35" ht="51.75" customHeight="1">
      <c r="A12" s="109" t="e">
        <f>+#REF!</f>
        <v>#REF!</v>
      </c>
      <c r="B12" s="121" t="e">
        <f>+IF(#REF!&gt;0%,"YA CUENTA CON PONDERACIÓN DE RIESGOS, NO DILIGENCIAR ANALISIS OCI", "DILIGENCIE ANALISIS OCI PARA ESTA UNIDAD AUDITABLE")</f>
        <v>#REF!</v>
      </c>
      <c r="C12" s="116"/>
      <c r="D12" s="6">
        <f t="shared" si="4"/>
        <v>0</v>
      </c>
      <c r="E12" s="6"/>
      <c r="F12" s="6">
        <f t="shared" si="0"/>
        <v>0</v>
      </c>
      <c r="G12" s="117"/>
      <c r="H12" s="6">
        <f t="shared" si="5"/>
        <v>0</v>
      </c>
      <c r="I12" s="117"/>
      <c r="J12" s="6">
        <f t="shared" si="6"/>
        <v>0</v>
      </c>
      <c r="K12" s="6"/>
      <c r="L12" s="6">
        <f t="shared" si="1"/>
        <v>0</v>
      </c>
      <c r="M12" s="6"/>
      <c r="N12" s="6">
        <f t="shared" si="7"/>
        <v>0</v>
      </c>
      <c r="O12" s="6"/>
      <c r="P12" s="114">
        <f t="shared" si="8"/>
        <v>0</v>
      </c>
      <c r="Q12" s="6">
        <f t="shared" si="9"/>
        <v>0</v>
      </c>
      <c r="R12" s="6">
        <f t="shared" si="2"/>
        <v>0</v>
      </c>
      <c r="S12" s="6">
        <f t="shared" si="10"/>
        <v>0</v>
      </c>
      <c r="T12" s="6">
        <f t="shared" si="11"/>
        <v>0</v>
      </c>
      <c r="U12" s="6">
        <f t="shared" si="3"/>
        <v>0</v>
      </c>
      <c r="V12" s="6">
        <f t="shared" si="12"/>
        <v>0</v>
      </c>
      <c r="W12" s="113">
        <f t="shared" si="13"/>
        <v>0</v>
      </c>
      <c r="X12" s="14">
        <f t="shared" si="14"/>
        <v>0</v>
      </c>
      <c r="Y12" s="6">
        <f t="shared" si="15"/>
        <v>0</v>
      </c>
      <c r="Z12" s="6">
        <f t="shared" si="16"/>
        <v>0</v>
      </c>
      <c r="AA12" s="114">
        <f t="shared" si="17"/>
        <v>0</v>
      </c>
      <c r="AB12" s="14">
        <f t="shared" si="18"/>
        <v>0</v>
      </c>
      <c r="AC12" s="115" t="e">
        <f t="shared" si="19"/>
        <v>#DIV/0!</v>
      </c>
    </row>
    <row r="13" spans="1:35" ht="51.75" customHeight="1">
      <c r="A13" s="109" t="e">
        <f>+#REF!</f>
        <v>#REF!</v>
      </c>
      <c r="B13" s="121" t="e">
        <f>+IF(#REF!&gt;0%,"YA CUENTA CON PONDERACIÓN DE RIESGOS, NO DILIGENCIAR ANALISIS OCI", "DILIGENCIE ANALISIS OCI PARA ESTA UNIDAD AUDITABLE")</f>
        <v>#REF!</v>
      </c>
      <c r="C13" s="116"/>
      <c r="D13" s="6">
        <f t="shared" si="4"/>
        <v>0</v>
      </c>
      <c r="E13" s="6"/>
      <c r="F13" s="6">
        <f t="shared" si="0"/>
        <v>0</v>
      </c>
      <c r="G13" s="117"/>
      <c r="H13" s="6">
        <f t="shared" si="5"/>
        <v>0</v>
      </c>
      <c r="I13" s="117"/>
      <c r="J13" s="6">
        <f t="shared" si="6"/>
        <v>0</v>
      </c>
      <c r="K13" s="6"/>
      <c r="L13" s="6">
        <f t="shared" si="1"/>
        <v>0</v>
      </c>
      <c r="M13" s="6"/>
      <c r="N13" s="6">
        <f t="shared" si="7"/>
        <v>0</v>
      </c>
      <c r="O13" s="6"/>
      <c r="P13" s="114">
        <f t="shared" si="8"/>
        <v>0</v>
      </c>
      <c r="Q13" s="6">
        <f t="shared" si="9"/>
        <v>0</v>
      </c>
      <c r="R13" s="6">
        <f t="shared" si="2"/>
        <v>0</v>
      </c>
      <c r="S13" s="6">
        <f t="shared" si="10"/>
        <v>0</v>
      </c>
      <c r="T13" s="6">
        <f t="shared" si="11"/>
        <v>0</v>
      </c>
      <c r="U13" s="6">
        <f t="shared" si="3"/>
        <v>0</v>
      </c>
      <c r="V13" s="6">
        <f t="shared" si="12"/>
        <v>0</v>
      </c>
      <c r="W13" s="113">
        <f t="shared" si="13"/>
        <v>0</v>
      </c>
      <c r="X13" s="14">
        <f t="shared" si="14"/>
        <v>0</v>
      </c>
      <c r="Y13" s="6">
        <f t="shared" si="15"/>
        <v>0</v>
      </c>
      <c r="Z13" s="6">
        <f t="shared" si="16"/>
        <v>0</v>
      </c>
      <c r="AA13" s="114">
        <f t="shared" si="17"/>
        <v>0</v>
      </c>
      <c r="AB13" s="14">
        <f t="shared" si="18"/>
        <v>0</v>
      </c>
      <c r="AC13" s="115" t="e">
        <f t="shared" si="19"/>
        <v>#DIV/0!</v>
      </c>
    </row>
    <row r="14" spans="1:35" ht="51.75" customHeight="1">
      <c r="A14" s="109" t="e">
        <f>+#REF!</f>
        <v>#REF!</v>
      </c>
      <c r="B14" s="121" t="e">
        <f>+IF(#REF!&gt;0%,"YA CUENTA CON PONDERACIÓN DE RIESGOS, NO DILIGENCIAR ANALISIS OCI", "DILIGENCIE ANALISIS OCI PARA ESTA UNIDAD AUDITABLE")</f>
        <v>#REF!</v>
      </c>
      <c r="C14" s="116"/>
      <c r="D14" s="6">
        <f t="shared" si="4"/>
        <v>0</v>
      </c>
      <c r="E14" s="6"/>
      <c r="F14" s="6">
        <f t="shared" si="0"/>
        <v>0</v>
      </c>
      <c r="G14" s="117"/>
      <c r="H14" s="6">
        <f t="shared" si="5"/>
        <v>0</v>
      </c>
      <c r="I14" s="117"/>
      <c r="J14" s="6">
        <f t="shared" si="6"/>
        <v>0</v>
      </c>
      <c r="K14" s="6"/>
      <c r="L14" s="6">
        <f t="shared" si="1"/>
        <v>0</v>
      </c>
      <c r="M14" s="6"/>
      <c r="N14" s="6">
        <f t="shared" si="7"/>
        <v>0</v>
      </c>
      <c r="O14" s="6"/>
      <c r="P14" s="114">
        <f t="shared" si="8"/>
        <v>0</v>
      </c>
      <c r="Q14" s="6">
        <f t="shared" si="9"/>
        <v>0</v>
      </c>
      <c r="R14" s="6">
        <f t="shared" si="2"/>
        <v>0</v>
      </c>
      <c r="S14" s="6">
        <f t="shared" si="10"/>
        <v>0</v>
      </c>
      <c r="T14" s="6">
        <f t="shared" si="11"/>
        <v>0</v>
      </c>
      <c r="U14" s="6">
        <f t="shared" si="3"/>
        <v>0</v>
      </c>
      <c r="V14" s="6">
        <f t="shared" si="12"/>
        <v>0</v>
      </c>
      <c r="W14" s="113">
        <f t="shared" si="13"/>
        <v>0</v>
      </c>
      <c r="X14" s="14">
        <f t="shared" si="14"/>
        <v>0</v>
      </c>
      <c r="Y14" s="6">
        <f t="shared" si="15"/>
        <v>0</v>
      </c>
      <c r="Z14" s="6">
        <f t="shared" si="16"/>
        <v>0</v>
      </c>
      <c r="AA14" s="114">
        <f t="shared" si="17"/>
        <v>0</v>
      </c>
      <c r="AB14" s="14">
        <f t="shared" si="18"/>
        <v>0</v>
      </c>
      <c r="AC14" s="115" t="e">
        <f t="shared" si="19"/>
        <v>#DIV/0!</v>
      </c>
    </row>
    <row r="15" spans="1:35" ht="51.75" customHeight="1">
      <c r="A15" s="109" t="e">
        <f>+#REF!</f>
        <v>#REF!</v>
      </c>
      <c r="B15" s="121" t="e">
        <f>+IF(#REF!&gt;0%,"YA CUENTA CON PONDERACIÓN DE RIESGOS, NO DILIGENCIAR ANALISIS OCI", "DILIGENCIE ANALISIS OCI PARA ESTA UNIDAD AUDITABLE")</f>
        <v>#REF!</v>
      </c>
      <c r="C15" s="116"/>
      <c r="D15" s="6">
        <f t="shared" si="4"/>
        <v>0</v>
      </c>
      <c r="E15" s="6"/>
      <c r="F15" s="6">
        <f t="shared" si="0"/>
        <v>0</v>
      </c>
      <c r="G15" s="117"/>
      <c r="H15" s="6">
        <f t="shared" si="5"/>
        <v>0</v>
      </c>
      <c r="I15" s="117"/>
      <c r="J15" s="6">
        <f t="shared" si="6"/>
        <v>0</v>
      </c>
      <c r="K15" s="6"/>
      <c r="L15" s="6">
        <f t="shared" si="1"/>
        <v>0</v>
      </c>
      <c r="M15" s="6"/>
      <c r="N15" s="6">
        <f t="shared" si="7"/>
        <v>0</v>
      </c>
      <c r="O15" s="6"/>
      <c r="P15" s="114">
        <f t="shared" si="8"/>
        <v>0</v>
      </c>
      <c r="Q15" s="6">
        <f t="shared" si="9"/>
        <v>0</v>
      </c>
      <c r="R15" s="6">
        <f t="shared" si="2"/>
        <v>0</v>
      </c>
      <c r="S15" s="6">
        <f t="shared" si="10"/>
        <v>0</v>
      </c>
      <c r="T15" s="6">
        <f t="shared" si="11"/>
        <v>0</v>
      </c>
      <c r="U15" s="6">
        <f t="shared" si="3"/>
        <v>0</v>
      </c>
      <c r="V15" s="6">
        <f t="shared" si="12"/>
        <v>0</v>
      </c>
      <c r="W15" s="113">
        <f t="shared" si="13"/>
        <v>0</v>
      </c>
      <c r="X15" s="14">
        <f t="shared" si="14"/>
        <v>0</v>
      </c>
      <c r="Y15" s="6">
        <f t="shared" si="15"/>
        <v>0</v>
      </c>
      <c r="Z15" s="6">
        <f t="shared" si="16"/>
        <v>0</v>
      </c>
      <c r="AA15" s="114">
        <f t="shared" si="17"/>
        <v>0</v>
      </c>
      <c r="AB15" s="14">
        <f t="shared" si="18"/>
        <v>0</v>
      </c>
      <c r="AC15" s="115" t="e">
        <f t="shared" si="19"/>
        <v>#DIV/0!</v>
      </c>
    </row>
    <row r="16" spans="1:35" ht="51.75" customHeight="1">
      <c r="A16" s="109" t="e">
        <f>+#REF!</f>
        <v>#REF!</v>
      </c>
      <c r="B16" s="121" t="e">
        <f>+IF(#REF!&gt;0%,"YA CUENTA CON PONDERACIÓN DE RIESGOS, NO DILIGENCIAR ANALISIS OCI", "DILIGENCIE ANALISIS OCI PARA ESTA UNIDAD AUDITABLE")</f>
        <v>#REF!</v>
      </c>
      <c r="C16" s="116"/>
      <c r="D16" s="6">
        <f t="shared" si="4"/>
        <v>0</v>
      </c>
      <c r="E16" s="6"/>
      <c r="F16" s="6">
        <f t="shared" si="0"/>
        <v>0</v>
      </c>
      <c r="G16" s="117"/>
      <c r="H16" s="6">
        <f t="shared" si="5"/>
        <v>0</v>
      </c>
      <c r="I16" s="117"/>
      <c r="J16" s="6">
        <f t="shared" si="6"/>
        <v>0</v>
      </c>
      <c r="K16" s="6"/>
      <c r="L16" s="6">
        <f t="shared" si="1"/>
        <v>0</v>
      </c>
      <c r="M16" s="6"/>
      <c r="N16" s="6">
        <f t="shared" si="7"/>
        <v>0</v>
      </c>
      <c r="O16" s="6"/>
      <c r="P16" s="114">
        <f t="shared" si="8"/>
        <v>0</v>
      </c>
      <c r="Q16" s="6">
        <f t="shared" si="9"/>
        <v>0</v>
      </c>
      <c r="R16" s="6">
        <f t="shared" si="2"/>
        <v>0</v>
      </c>
      <c r="S16" s="6">
        <f t="shared" si="10"/>
        <v>0</v>
      </c>
      <c r="T16" s="6">
        <f t="shared" si="11"/>
        <v>0</v>
      </c>
      <c r="U16" s="6">
        <f t="shared" si="3"/>
        <v>0</v>
      </c>
      <c r="V16" s="6">
        <f t="shared" si="12"/>
        <v>0</v>
      </c>
      <c r="W16" s="113">
        <f t="shared" si="13"/>
        <v>0</v>
      </c>
      <c r="X16" s="14">
        <f t="shared" si="14"/>
        <v>0</v>
      </c>
      <c r="Y16" s="6">
        <f t="shared" si="15"/>
        <v>0</v>
      </c>
      <c r="Z16" s="6">
        <f t="shared" si="16"/>
        <v>0</v>
      </c>
      <c r="AA16" s="114">
        <f t="shared" si="17"/>
        <v>0</v>
      </c>
      <c r="AB16" s="14">
        <f t="shared" si="18"/>
        <v>0</v>
      </c>
      <c r="AC16" s="115" t="e">
        <f t="shared" si="19"/>
        <v>#DIV/0!</v>
      </c>
    </row>
    <row r="17" spans="1:29" ht="51.75" customHeight="1">
      <c r="A17" s="109" t="e">
        <f>+#REF!</f>
        <v>#REF!</v>
      </c>
      <c r="B17" s="121" t="e">
        <f>+IF(#REF!&gt;0%,"YA CUENTA CON PONDERACIÓN DE RIESGOS, NO DILIGENCIAR ANALISIS OCI", "DILIGENCIE ANALISIS OCI PARA ESTA UNIDAD AUDITABLE")</f>
        <v>#REF!</v>
      </c>
      <c r="C17" s="116"/>
      <c r="D17" s="6">
        <f t="shared" si="4"/>
        <v>0</v>
      </c>
      <c r="E17" s="6"/>
      <c r="F17" s="6">
        <f t="shared" si="0"/>
        <v>0</v>
      </c>
      <c r="G17" s="117"/>
      <c r="H17" s="6">
        <f t="shared" si="5"/>
        <v>0</v>
      </c>
      <c r="I17" s="117"/>
      <c r="J17" s="6">
        <f t="shared" si="6"/>
        <v>0</v>
      </c>
      <c r="K17" s="6"/>
      <c r="L17" s="6">
        <f t="shared" si="1"/>
        <v>0</v>
      </c>
      <c r="M17" s="6"/>
      <c r="N17" s="6">
        <f t="shared" si="7"/>
        <v>0</v>
      </c>
      <c r="O17" s="6"/>
      <c r="P17" s="114">
        <f t="shared" si="8"/>
        <v>0</v>
      </c>
      <c r="Q17" s="6">
        <f t="shared" si="9"/>
        <v>0</v>
      </c>
      <c r="R17" s="6">
        <f t="shared" si="2"/>
        <v>0</v>
      </c>
      <c r="S17" s="6">
        <f t="shared" si="10"/>
        <v>0</v>
      </c>
      <c r="T17" s="6">
        <f t="shared" si="11"/>
        <v>0</v>
      </c>
      <c r="U17" s="6">
        <f t="shared" si="3"/>
        <v>0</v>
      </c>
      <c r="V17" s="6">
        <f t="shared" si="12"/>
        <v>0</v>
      </c>
      <c r="W17" s="113">
        <f t="shared" si="13"/>
        <v>0</v>
      </c>
      <c r="X17" s="14">
        <f t="shared" si="14"/>
        <v>0</v>
      </c>
      <c r="Y17" s="6">
        <f t="shared" si="15"/>
        <v>0</v>
      </c>
      <c r="Z17" s="6">
        <f t="shared" si="16"/>
        <v>0</v>
      </c>
      <c r="AA17" s="114">
        <f t="shared" si="17"/>
        <v>0</v>
      </c>
      <c r="AB17" s="14">
        <f t="shared" si="18"/>
        <v>0</v>
      </c>
      <c r="AC17" s="115" t="e">
        <f t="shared" si="19"/>
        <v>#DIV/0!</v>
      </c>
    </row>
    <row r="18" spans="1:29" ht="51.75" customHeight="1">
      <c r="A18" s="109" t="e">
        <f>+#REF!</f>
        <v>#REF!</v>
      </c>
      <c r="B18" s="121" t="e">
        <f>+IF(#REF!&gt;0%,"YA CUENTA CON PONDERACIÓN DE RIESGOS, NO DILIGENCIAR ANALISIS OCI", "DILIGENCIE ANALISIS OCI PARA ESTA UNIDAD AUDITABLE")</f>
        <v>#REF!</v>
      </c>
      <c r="C18" s="116"/>
      <c r="D18" s="6">
        <f t="shared" si="4"/>
        <v>0</v>
      </c>
      <c r="E18" s="6"/>
      <c r="F18" s="6">
        <f t="shared" ref="F18:F35" si="20">IF($E18="3 días","E",IF($E18="2 días","A",IF($E18="1 días","M",IF($E18="Varias horas","B",0))))</f>
        <v>0</v>
      </c>
      <c r="G18" s="117"/>
      <c r="H18" s="6">
        <f t="shared" si="5"/>
        <v>0</v>
      </c>
      <c r="I18" s="117"/>
      <c r="J18" s="6">
        <f t="shared" si="6"/>
        <v>0</v>
      </c>
      <c r="K18" s="6"/>
      <c r="L18" s="6">
        <f t="shared" ref="L18:L35" si="21">IF($K18="Hechos de Corrupción","E",IF($K18="Incumplimiento de servicios","A",IF($K18="Retrasos en los servicios","M",IF($K18="Quejas por incumplimientos o retrasos","B",0))))</f>
        <v>0</v>
      </c>
      <c r="M18" s="6"/>
      <c r="N18" s="6">
        <f t="shared" si="7"/>
        <v>0</v>
      </c>
      <c r="O18" s="6"/>
      <c r="P18" s="11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113">
        <f t="shared" si="13"/>
        <v>0</v>
      </c>
      <c r="X18" s="14">
        <f t="shared" ref="X18:X35" si="23">COUNTIFS(Q18:W18,"E")</f>
        <v>0</v>
      </c>
      <c r="Y18" s="6">
        <f t="shared" ref="Y18:Y35" si="24">COUNTIF(Q18:W18,"A")</f>
        <v>0</v>
      </c>
      <c r="Z18" s="6">
        <f t="shared" ref="Z18:Z35" si="25">COUNTIF(Q18:W18,"M")</f>
        <v>0</v>
      </c>
      <c r="AA18" s="114">
        <f t="shared" ref="AA18:AA35" si="26">COUNTIF(Q18:W18,"B")</f>
        <v>0</v>
      </c>
      <c r="AB18" s="14">
        <f t="shared" ref="AB18:AB35" si="27">SUM(X18:AA18)</f>
        <v>0</v>
      </c>
      <c r="AC18" s="115" t="e">
        <f t="shared" ref="AC18:AC35" si="28">+IF((X18/AB18)&gt;=0.2,"Extremo",+IF(((X18/AB18)+(Y18/AB18))&gt;=0.3,"Alto",+IF(((X18/AB18)+(Y18/AB18)+(Z18/AB18))&gt;=0.4,"Moderado",+IF((X18/AB18)+(Y18/AB18)+(Z18/AB18)+(AA18/AB18)&gt;=0.5,"Bajo",""))))</f>
        <v>#DIV/0!</v>
      </c>
    </row>
    <row r="19" spans="1:29" ht="51.75" customHeight="1">
      <c r="A19" s="109" t="e">
        <f>+#REF!</f>
        <v>#REF!</v>
      </c>
      <c r="B19" s="121" t="e">
        <f>+IF(#REF!&gt;0%,"YA CUENTA CON PONDERACIÓN DE RIESGOS, NO DILIGENCIAR ANALISIS OCI", "DILIGENCIE ANALISIS OCI PARA ESTA UNIDAD AUDITABLE")</f>
        <v>#REF!</v>
      </c>
      <c r="C19" s="116"/>
      <c r="D19" s="6">
        <f t="shared" si="4"/>
        <v>0</v>
      </c>
      <c r="E19" s="6"/>
      <c r="F19" s="6">
        <f t="shared" si="20"/>
        <v>0</v>
      </c>
      <c r="G19" s="117"/>
      <c r="H19" s="6">
        <f t="shared" si="5"/>
        <v>0</v>
      </c>
      <c r="I19" s="117"/>
      <c r="J19" s="6">
        <f t="shared" si="6"/>
        <v>0</v>
      </c>
      <c r="K19" s="6"/>
      <c r="L19" s="6">
        <f t="shared" si="21"/>
        <v>0</v>
      </c>
      <c r="M19" s="6"/>
      <c r="N19" s="6">
        <f t="shared" si="7"/>
        <v>0</v>
      </c>
      <c r="O19" s="6"/>
      <c r="P19" s="114">
        <f t="shared" si="22"/>
        <v>0</v>
      </c>
      <c r="Q19" s="6">
        <f t="shared" si="9"/>
        <v>0</v>
      </c>
      <c r="R19" s="6">
        <f t="shared" si="2"/>
        <v>0</v>
      </c>
      <c r="S19" s="6">
        <f t="shared" si="10"/>
        <v>0</v>
      </c>
      <c r="T19" s="6">
        <f t="shared" si="11"/>
        <v>0</v>
      </c>
      <c r="U19" s="6">
        <f t="shared" si="3"/>
        <v>0</v>
      </c>
      <c r="V19" s="6">
        <f t="shared" si="12"/>
        <v>0</v>
      </c>
      <c r="W19" s="113">
        <f t="shared" si="13"/>
        <v>0</v>
      </c>
      <c r="X19" s="14">
        <f t="shared" si="23"/>
        <v>0</v>
      </c>
      <c r="Y19" s="6">
        <f t="shared" si="24"/>
        <v>0</v>
      </c>
      <c r="Z19" s="6">
        <f t="shared" si="25"/>
        <v>0</v>
      </c>
      <c r="AA19" s="114">
        <f t="shared" si="26"/>
        <v>0</v>
      </c>
      <c r="AB19" s="14">
        <f t="shared" si="27"/>
        <v>0</v>
      </c>
      <c r="AC19" s="115" t="e">
        <f t="shared" si="28"/>
        <v>#DIV/0!</v>
      </c>
    </row>
    <row r="20" spans="1:29" ht="51.75" customHeight="1">
      <c r="A20" s="109" t="e">
        <f>+#REF!</f>
        <v>#REF!</v>
      </c>
      <c r="B20" s="121" t="e">
        <f>+IF(#REF!&gt;0%,"YA CUENTA CON PONDERACIÓN DE RIESGOS, NO DILIGENCIAR ANALISIS OCI", "DILIGENCIE ANALISIS OCI PARA ESTA UNIDAD AUDITABLE")</f>
        <v>#REF!</v>
      </c>
      <c r="C20" s="116"/>
      <c r="D20" s="6">
        <f t="shared" si="4"/>
        <v>0</v>
      </c>
      <c r="E20" s="6"/>
      <c r="F20" s="6">
        <f t="shared" si="20"/>
        <v>0</v>
      </c>
      <c r="G20" s="117"/>
      <c r="H20" s="6">
        <f t="shared" si="5"/>
        <v>0</v>
      </c>
      <c r="I20" s="117"/>
      <c r="J20" s="6">
        <f t="shared" si="6"/>
        <v>0</v>
      </c>
      <c r="K20" s="6"/>
      <c r="L20" s="6">
        <f t="shared" si="21"/>
        <v>0</v>
      </c>
      <c r="M20" s="6"/>
      <c r="N20" s="6">
        <f t="shared" si="7"/>
        <v>0</v>
      </c>
      <c r="O20" s="6"/>
      <c r="P20" s="114">
        <f t="shared" si="22"/>
        <v>0</v>
      </c>
      <c r="Q20" s="6">
        <f t="shared" si="9"/>
        <v>0</v>
      </c>
      <c r="R20" s="6">
        <f t="shared" si="2"/>
        <v>0</v>
      </c>
      <c r="S20" s="6">
        <f t="shared" si="10"/>
        <v>0</v>
      </c>
      <c r="T20" s="6">
        <f t="shared" si="11"/>
        <v>0</v>
      </c>
      <c r="U20" s="6">
        <f t="shared" si="3"/>
        <v>0</v>
      </c>
      <c r="V20" s="6">
        <f t="shared" si="12"/>
        <v>0</v>
      </c>
      <c r="W20" s="113">
        <f t="shared" si="13"/>
        <v>0</v>
      </c>
      <c r="X20" s="14">
        <f t="shared" si="23"/>
        <v>0</v>
      </c>
      <c r="Y20" s="6">
        <f t="shared" si="24"/>
        <v>0</v>
      </c>
      <c r="Z20" s="6">
        <f t="shared" si="25"/>
        <v>0</v>
      </c>
      <c r="AA20" s="114">
        <f t="shared" si="26"/>
        <v>0</v>
      </c>
      <c r="AB20" s="14">
        <f t="shared" si="27"/>
        <v>0</v>
      </c>
      <c r="AC20" s="115" t="e">
        <f t="shared" si="28"/>
        <v>#DIV/0!</v>
      </c>
    </row>
    <row r="21" spans="1:29" ht="51.75" customHeight="1">
      <c r="A21" s="109" t="e">
        <f>+#REF!</f>
        <v>#REF!</v>
      </c>
      <c r="B21" s="121" t="e">
        <f>+IF(#REF!&gt;0%,"YA CUENTA CON PONDERACIÓN DE RIESGOS, NO DILIGENCIAR ANALISIS OCI", "DILIGENCIE ANALISIS OCI PARA ESTA UNIDAD AUDITABLE")</f>
        <v>#REF!</v>
      </c>
      <c r="C21" s="116"/>
      <c r="D21" s="6">
        <f t="shared" si="4"/>
        <v>0</v>
      </c>
      <c r="E21" s="6"/>
      <c r="F21" s="6">
        <f t="shared" si="20"/>
        <v>0</v>
      </c>
      <c r="G21" s="117"/>
      <c r="H21" s="6">
        <f t="shared" si="5"/>
        <v>0</v>
      </c>
      <c r="I21" s="117"/>
      <c r="J21" s="6">
        <f t="shared" si="6"/>
        <v>0</v>
      </c>
      <c r="K21" s="6"/>
      <c r="L21" s="6">
        <f t="shared" si="21"/>
        <v>0</v>
      </c>
      <c r="M21" s="6"/>
      <c r="N21" s="6">
        <f t="shared" si="7"/>
        <v>0</v>
      </c>
      <c r="O21" s="6"/>
      <c r="P21" s="114">
        <f t="shared" si="22"/>
        <v>0</v>
      </c>
      <c r="Q21" s="6">
        <f t="shared" si="9"/>
        <v>0</v>
      </c>
      <c r="R21" s="6">
        <f t="shared" si="2"/>
        <v>0</v>
      </c>
      <c r="S21" s="6">
        <f t="shared" si="10"/>
        <v>0</v>
      </c>
      <c r="T21" s="6">
        <f t="shared" si="11"/>
        <v>0</v>
      </c>
      <c r="U21" s="6">
        <f t="shared" si="3"/>
        <v>0</v>
      </c>
      <c r="V21" s="6">
        <f t="shared" si="12"/>
        <v>0</v>
      </c>
      <c r="W21" s="113">
        <f t="shared" si="13"/>
        <v>0</v>
      </c>
      <c r="X21" s="14">
        <f t="shared" si="23"/>
        <v>0</v>
      </c>
      <c r="Y21" s="6">
        <f t="shared" si="24"/>
        <v>0</v>
      </c>
      <c r="Z21" s="6">
        <f t="shared" si="25"/>
        <v>0</v>
      </c>
      <c r="AA21" s="114">
        <f t="shared" si="26"/>
        <v>0</v>
      </c>
      <c r="AB21" s="14">
        <f t="shared" si="27"/>
        <v>0</v>
      </c>
      <c r="AC21" s="115" t="e">
        <f t="shared" si="28"/>
        <v>#DIV/0!</v>
      </c>
    </row>
    <row r="22" spans="1:29" ht="51.75" customHeight="1">
      <c r="A22" s="109" t="e">
        <f>+#REF!</f>
        <v>#REF!</v>
      </c>
      <c r="B22" s="121" t="e">
        <f>+IF(#REF!&gt;0%,"YA CUENTA CON PONDERACIÓN DE RIESGOS, NO DILIGENCIAR ANALISIS OCI", "DILIGENCIE ANALISIS OCI PARA ESTA UNIDAD AUDITABLE")</f>
        <v>#REF!</v>
      </c>
      <c r="C22" s="116"/>
      <c r="D22" s="6">
        <f t="shared" si="4"/>
        <v>0</v>
      </c>
      <c r="E22" s="6"/>
      <c r="F22" s="6">
        <f t="shared" si="20"/>
        <v>0</v>
      </c>
      <c r="G22" s="117"/>
      <c r="H22" s="6">
        <f t="shared" si="5"/>
        <v>0</v>
      </c>
      <c r="I22" s="117"/>
      <c r="J22" s="6">
        <f t="shared" si="6"/>
        <v>0</v>
      </c>
      <c r="K22" s="6"/>
      <c r="L22" s="6">
        <f t="shared" si="21"/>
        <v>0</v>
      </c>
      <c r="M22" s="6"/>
      <c r="N22" s="6">
        <f t="shared" si="7"/>
        <v>0</v>
      </c>
      <c r="O22" s="6"/>
      <c r="P22" s="114">
        <f t="shared" si="22"/>
        <v>0</v>
      </c>
      <c r="Q22" s="6">
        <f t="shared" si="9"/>
        <v>0</v>
      </c>
      <c r="R22" s="6">
        <f t="shared" si="2"/>
        <v>0</v>
      </c>
      <c r="S22" s="6">
        <f t="shared" si="10"/>
        <v>0</v>
      </c>
      <c r="T22" s="6">
        <f t="shared" si="11"/>
        <v>0</v>
      </c>
      <c r="U22" s="6">
        <f t="shared" si="3"/>
        <v>0</v>
      </c>
      <c r="V22" s="6">
        <f t="shared" si="12"/>
        <v>0</v>
      </c>
      <c r="W22" s="113">
        <f t="shared" si="13"/>
        <v>0</v>
      </c>
      <c r="X22" s="14">
        <f t="shared" si="23"/>
        <v>0</v>
      </c>
      <c r="Y22" s="6">
        <f t="shared" si="24"/>
        <v>0</v>
      </c>
      <c r="Z22" s="6">
        <f t="shared" si="25"/>
        <v>0</v>
      </c>
      <c r="AA22" s="114">
        <f t="shared" si="26"/>
        <v>0</v>
      </c>
      <c r="AB22" s="14">
        <f t="shared" si="27"/>
        <v>0</v>
      </c>
      <c r="AC22" s="115" t="e">
        <f t="shared" si="28"/>
        <v>#DIV/0!</v>
      </c>
    </row>
    <row r="23" spans="1:29" ht="51.75" customHeight="1">
      <c r="A23" s="109" t="e">
        <f>+#REF!</f>
        <v>#REF!</v>
      </c>
      <c r="B23" s="121" t="e">
        <f>+IF(#REF!&gt;0%,"YA CUENTA CON PONDERACIÓN DE RIESGOS, NO DILIGENCIAR ANALISIS OCI", "DILIGENCIE ANALISIS OCI PARA ESTA UNIDAD AUDITABLE")</f>
        <v>#REF!</v>
      </c>
      <c r="C23" s="116"/>
      <c r="D23" s="6">
        <f t="shared" si="4"/>
        <v>0</v>
      </c>
      <c r="E23" s="6"/>
      <c r="F23" s="6">
        <f t="shared" si="20"/>
        <v>0</v>
      </c>
      <c r="G23" s="117"/>
      <c r="H23" s="6">
        <f t="shared" si="5"/>
        <v>0</v>
      </c>
      <c r="I23" s="117"/>
      <c r="J23" s="6">
        <f t="shared" si="6"/>
        <v>0</v>
      </c>
      <c r="K23" s="6"/>
      <c r="L23" s="6">
        <f t="shared" si="21"/>
        <v>0</v>
      </c>
      <c r="M23" s="6"/>
      <c r="N23" s="6">
        <f t="shared" si="7"/>
        <v>0</v>
      </c>
      <c r="O23" s="6"/>
      <c r="P23" s="114">
        <f t="shared" si="22"/>
        <v>0</v>
      </c>
      <c r="Q23" s="6">
        <f t="shared" si="9"/>
        <v>0</v>
      </c>
      <c r="R23" s="6">
        <f t="shared" si="2"/>
        <v>0</v>
      </c>
      <c r="S23" s="6">
        <f t="shared" si="10"/>
        <v>0</v>
      </c>
      <c r="T23" s="6">
        <f t="shared" si="11"/>
        <v>0</v>
      </c>
      <c r="U23" s="6">
        <f t="shared" si="3"/>
        <v>0</v>
      </c>
      <c r="V23" s="6">
        <f t="shared" si="12"/>
        <v>0</v>
      </c>
      <c r="W23" s="113">
        <f t="shared" si="13"/>
        <v>0</v>
      </c>
      <c r="X23" s="14">
        <f t="shared" si="23"/>
        <v>0</v>
      </c>
      <c r="Y23" s="6">
        <f t="shared" si="24"/>
        <v>0</v>
      </c>
      <c r="Z23" s="6">
        <f t="shared" si="25"/>
        <v>0</v>
      </c>
      <c r="AA23" s="114">
        <f t="shared" si="26"/>
        <v>0</v>
      </c>
      <c r="AB23" s="14">
        <f t="shared" si="27"/>
        <v>0</v>
      </c>
      <c r="AC23" s="115" t="e">
        <f t="shared" si="28"/>
        <v>#DIV/0!</v>
      </c>
    </row>
    <row r="24" spans="1:29" ht="51.75" customHeight="1">
      <c r="A24" s="109" t="e">
        <f>+#REF!</f>
        <v>#REF!</v>
      </c>
      <c r="B24" s="121" t="e">
        <f>+IF(#REF!&gt;0%,"YA CUENTA CON PONDERACIÓN DE RIESGOS, NO DILIGENCIAR ANALISIS OCI", "DILIGENCIE ANALISIS OCI PARA ESTA UNIDAD AUDITABLE")</f>
        <v>#REF!</v>
      </c>
      <c r="C24" s="116"/>
      <c r="D24" s="6">
        <f t="shared" si="4"/>
        <v>0</v>
      </c>
      <c r="E24" s="6"/>
      <c r="F24" s="6">
        <f t="shared" si="20"/>
        <v>0</v>
      </c>
      <c r="G24" s="117"/>
      <c r="H24" s="6">
        <f t="shared" si="5"/>
        <v>0</v>
      </c>
      <c r="I24" s="117"/>
      <c r="J24" s="6">
        <f t="shared" si="6"/>
        <v>0</v>
      </c>
      <c r="K24" s="6"/>
      <c r="L24" s="6">
        <f t="shared" si="21"/>
        <v>0</v>
      </c>
      <c r="M24" s="6"/>
      <c r="N24" s="6">
        <f t="shared" si="7"/>
        <v>0</v>
      </c>
      <c r="O24" s="6"/>
      <c r="P24" s="114">
        <f t="shared" si="22"/>
        <v>0</v>
      </c>
      <c r="Q24" s="6">
        <f t="shared" si="9"/>
        <v>0</v>
      </c>
      <c r="R24" s="6">
        <f t="shared" si="2"/>
        <v>0</v>
      </c>
      <c r="S24" s="6">
        <f t="shared" si="10"/>
        <v>0</v>
      </c>
      <c r="T24" s="6">
        <f t="shared" si="11"/>
        <v>0</v>
      </c>
      <c r="U24" s="6">
        <f t="shared" si="3"/>
        <v>0</v>
      </c>
      <c r="V24" s="6">
        <f t="shared" si="12"/>
        <v>0</v>
      </c>
      <c r="W24" s="113">
        <f t="shared" si="13"/>
        <v>0</v>
      </c>
      <c r="X24" s="14">
        <f t="shared" ref="X24:X33" si="29">COUNTIFS(Q24:W24,"E")</f>
        <v>0</v>
      </c>
      <c r="Y24" s="6">
        <f t="shared" ref="Y24:Y33" si="30">COUNTIF(Q24:W24,"A")</f>
        <v>0</v>
      </c>
      <c r="Z24" s="6">
        <f t="shared" ref="Z24:Z33" si="31">COUNTIF(Q24:W24,"M")</f>
        <v>0</v>
      </c>
      <c r="AA24" s="114">
        <f t="shared" ref="AA24:AA33" si="32">COUNTIF(Q24:W24,"B")</f>
        <v>0</v>
      </c>
      <c r="AB24" s="14">
        <f t="shared" ref="AB24:AB33" si="33">SUM(X24:AA24)</f>
        <v>0</v>
      </c>
      <c r="AC24" s="115" t="e">
        <f t="shared" ref="AC24:AC33" si="34">+IF((X24/AB24)&gt;=0.2,"Extremo",+IF(((X24/AB24)+(Y24/AB24))&gt;=0.3,"Alto",+IF(((X24/AB24)+(Y24/AB24)+(Z24/AB24))&gt;=0.4,"Moderado",+IF((X24/AB24)+(Y24/AB24)+(Z24/AB24)+(AA24/AB24)&gt;=0.5,"Bajo",""))))</f>
        <v>#DIV/0!</v>
      </c>
    </row>
    <row r="25" spans="1:29" ht="51.75" customHeight="1">
      <c r="A25" s="109" t="e">
        <f>+#REF!</f>
        <v>#REF!</v>
      </c>
      <c r="B25" s="121" t="e">
        <f>+IF(#REF!&gt;0%,"YA CUENTA CON PONDERACIÓN DE RIESGOS, NO DILIGENCIAR ANALISIS OCI", "DILIGENCIE ANALISIS OCI PARA ESTA UNIDAD AUDITABLE")</f>
        <v>#REF!</v>
      </c>
      <c r="C25" s="116"/>
      <c r="D25" s="6">
        <f t="shared" si="4"/>
        <v>0</v>
      </c>
      <c r="E25" s="6"/>
      <c r="F25" s="6">
        <f t="shared" si="20"/>
        <v>0</v>
      </c>
      <c r="G25" s="117"/>
      <c r="H25" s="6">
        <f t="shared" si="5"/>
        <v>0</v>
      </c>
      <c r="I25" s="117"/>
      <c r="J25" s="6">
        <f t="shared" si="6"/>
        <v>0</v>
      </c>
      <c r="K25" s="6"/>
      <c r="L25" s="6">
        <f t="shared" si="21"/>
        <v>0</v>
      </c>
      <c r="M25" s="6"/>
      <c r="N25" s="6">
        <f t="shared" si="7"/>
        <v>0</v>
      </c>
      <c r="O25" s="6"/>
      <c r="P25" s="114">
        <f t="shared" si="22"/>
        <v>0</v>
      </c>
      <c r="Q25" s="6">
        <f t="shared" si="9"/>
        <v>0</v>
      </c>
      <c r="R25" s="6">
        <f t="shared" si="2"/>
        <v>0</v>
      </c>
      <c r="S25" s="6">
        <f t="shared" si="10"/>
        <v>0</v>
      </c>
      <c r="T25" s="6">
        <f t="shared" si="11"/>
        <v>0</v>
      </c>
      <c r="U25" s="6">
        <f t="shared" si="3"/>
        <v>0</v>
      </c>
      <c r="V25" s="6">
        <f t="shared" si="12"/>
        <v>0</v>
      </c>
      <c r="W25" s="113">
        <f t="shared" si="13"/>
        <v>0</v>
      </c>
      <c r="X25" s="14">
        <f t="shared" si="29"/>
        <v>0</v>
      </c>
      <c r="Y25" s="6">
        <f t="shared" si="30"/>
        <v>0</v>
      </c>
      <c r="Z25" s="6">
        <f t="shared" si="31"/>
        <v>0</v>
      </c>
      <c r="AA25" s="114">
        <f t="shared" si="32"/>
        <v>0</v>
      </c>
      <c r="AB25" s="14">
        <f t="shared" si="33"/>
        <v>0</v>
      </c>
      <c r="AC25" s="115" t="e">
        <f t="shared" si="34"/>
        <v>#DIV/0!</v>
      </c>
    </row>
    <row r="26" spans="1:29" ht="51.75" customHeight="1">
      <c r="A26" s="109" t="e">
        <f>+#REF!</f>
        <v>#REF!</v>
      </c>
      <c r="B26" s="121" t="e">
        <f>+IF(#REF!&gt;0%,"YA CUENTA CON PONDERACIÓN DE RIESGOS, NO DILIGENCIAR ANALISIS OCI", "DILIGENCIE ANALISIS OCI PARA ESTA UNIDAD AUDITABLE")</f>
        <v>#REF!</v>
      </c>
      <c r="C26" s="116"/>
      <c r="D26" s="6">
        <f t="shared" si="4"/>
        <v>0</v>
      </c>
      <c r="E26" s="6"/>
      <c r="F26" s="6">
        <f t="shared" si="20"/>
        <v>0</v>
      </c>
      <c r="G26" s="117"/>
      <c r="H26" s="6">
        <f t="shared" si="5"/>
        <v>0</v>
      </c>
      <c r="I26" s="117"/>
      <c r="J26" s="6">
        <f t="shared" si="6"/>
        <v>0</v>
      </c>
      <c r="K26" s="6"/>
      <c r="L26" s="6">
        <f t="shared" si="21"/>
        <v>0</v>
      </c>
      <c r="M26" s="6"/>
      <c r="N26" s="6">
        <f t="shared" si="7"/>
        <v>0</v>
      </c>
      <c r="O26" s="6"/>
      <c r="P26" s="114">
        <f t="shared" si="22"/>
        <v>0</v>
      </c>
      <c r="Q26" s="6">
        <f t="shared" si="9"/>
        <v>0</v>
      </c>
      <c r="R26" s="6">
        <f t="shared" si="2"/>
        <v>0</v>
      </c>
      <c r="S26" s="6">
        <f t="shared" si="10"/>
        <v>0</v>
      </c>
      <c r="T26" s="6">
        <f t="shared" si="11"/>
        <v>0</v>
      </c>
      <c r="U26" s="6">
        <f t="shared" si="3"/>
        <v>0</v>
      </c>
      <c r="V26" s="6">
        <f t="shared" si="12"/>
        <v>0</v>
      </c>
      <c r="W26" s="113">
        <f t="shared" si="13"/>
        <v>0</v>
      </c>
      <c r="X26" s="14">
        <f t="shared" si="29"/>
        <v>0</v>
      </c>
      <c r="Y26" s="6">
        <f t="shared" si="30"/>
        <v>0</v>
      </c>
      <c r="Z26" s="6">
        <f t="shared" si="31"/>
        <v>0</v>
      </c>
      <c r="AA26" s="114">
        <f t="shared" si="32"/>
        <v>0</v>
      </c>
      <c r="AB26" s="14">
        <f t="shared" si="33"/>
        <v>0</v>
      </c>
      <c r="AC26" s="115" t="e">
        <f t="shared" si="34"/>
        <v>#DIV/0!</v>
      </c>
    </row>
    <row r="27" spans="1:29" ht="51.75" customHeight="1">
      <c r="A27" s="109" t="e">
        <f>+#REF!</f>
        <v>#REF!</v>
      </c>
      <c r="B27" s="121" t="e">
        <f>+IF(#REF!&gt;0%,"YA CUENTA CON PONDERACIÓN DE RIESGOS, NO DILIGENCIAR ANALISIS OCI", "DILIGENCIE ANALISIS OCI PARA ESTA UNIDAD AUDITABLE")</f>
        <v>#REF!</v>
      </c>
      <c r="C27" s="116"/>
      <c r="D27" s="6">
        <f t="shared" si="4"/>
        <v>0</v>
      </c>
      <c r="E27" s="6"/>
      <c r="F27" s="6">
        <f t="shared" si="20"/>
        <v>0</v>
      </c>
      <c r="G27" s="117"/>
      <c r="H27" s="6">
        <f t="shared" si="5"/>
        <v>0</v>
      </c>
      <c r="I27" s="117"/>
      <c r="J27" s="6">
        <f t="shared" si="6"/>
        <v>0</v>
      </c>
      <c r="K27" s="6"/>
      <c r="L27" s="6">
        <f t="shared" si="21"/>
        <v>0</v>
      </c>
      <c r="M27" s="6"/>
      <c r="N27" s="6">
        <f t="shared" si="7"/>
        <v>0</v>
      </c>
      <c r="O27" s="6"/>
      <c r="P27" s="114">
        <f t="shared" si="22"/>
        <v>0</v>
      </c>
      <c r="Q27" s="6">
        <f t="shared" si="9"/>
        <v>0</v>
      </c>
      <c r="R27" s="6">
        <f t="shared" si="2"/>
        <v>0</v>
      </c>
      <c r="S27" s="6">
        <f t="shared" si="10"/>
        <v>0</v>
      </c>
      <c r="T27" s="6">
        <f t="shared" si="11"/>
        <v>0</v>
      </c>
      <c r="U27" s="6">
        <f t="shared" si="3"/>
        <v>0</v>
      </c>
      <c r="V27" s="6">
        <f t="shared" si="12"/>
        <v>0</v>
      </c>
      <c r="W27" s="113">
        <f t="shared" si="13"/>
        <v>0</v>
      </c>
      <c r="X27" s="14">
        <f t="shared" si="29"/>
        <v>0</v>
      </c>
      <c r="Y27" s="6">
        <f t="shared" si="30"/>
        <v>0</v>
      </c>
      <c r="Z27" s="6">
        <f t="shared" si="31"/>
        <v>0</v>
      </c>
      <c r="AA27" s="114">
        <f t="shared" si="32"/>
        <v>0</v>
      </c>
      <c r="AB27" s="14">
        <f t="shared" si="33"/>
        <v>0</v>
      </c>
      <c r="AC27" s="115" t="e">
        <f t="shared" si="34"/>
        <v>#DIV/0!</v>
      </c>
    </row>
    <row r="28" spans="1:29" ht="51.75" customHeight="1">
      <c r="A28" s="109" t="e">
        <f>+#REF!</f>
        <v>#REF!</v>
      </c>
      <c r="B28" s="121" t="e">
        <f>+IF(#REF!&gt;0%,"YA CUENTA CON PONDERACIÓN DE RIESGOS, NO DILIGENCIAR ANALISIS OCI", "DILIGENCIE ANALISIS OCI PARA ESTA UNIDAD AUDITABLE")</f>
        <v>#REF!</v>
      </c>
      <c r="C28" s="116"/>
      <c r="D28" s="6">
        <f t="shared" si="4"/>
        <v>0</v>
      </c>
      <c r="E28" s="6"/>
      <c r="F28" s="6">
        <f t="shared" si="20"/>
        <v>0</v>
      </c>
      <c r="G28" s="117"/>
      <c r="H28" s="6">
        <f t="shared" si="5"/>
        <v>0</v>
      </c>
      <c r="I28" s="117"/>
      <c r="J28" s="6">
        <f t="shared" si="6"/>
        <v>0</v>
      </c>
      <c r="K28" s="6"/>
      <c r="L28" s="6">
        <f t="shared" si="21"/>
        <v>0</v>
      </c>
      <c r="M28" s="6"/>
      <c r="N28" s="6">
        <f t="shared" si="7"/>
        <v>0</v>
      </c>
      <c r="O28" s="6"/>
      <c r="P28" s="114">
        <f t="shared" si="22"/>
        <v>0</v>
      </c>
      <c r="Q28" s="6">
        <f t="shared" si="9"/>
        <v>0</v>
      </c>
      <c r="R28" s="6">
        <f t="shared" si="2"/>
        <v>0</v>
      </c>
      <c r="S28" s="6">
        <f t="shared" si="10"/>
        <v>0</v>
      </c>
      <c r="T28" s="6">
        <f t="shared" si="11"/>
        <v>0</v>
      </c>
      <c r="U28" s="6">
        <f t="shared" si="3"/>
        <v>0</v>
      </c>
      <c r="V28" s="6">
        <f t="shared" si="12"/>
        <v>0</v>
      </c>
      <c r="W28" s="113">
        <f t="shared" si="13"/>
        <v>0</v>
      </c>
      <c r="X28" s="14">
        <f t="shared" si="29"/>
        <v>0</v>
      </c>
      <c r="Y28" s="6">
        <f t="shared" si="30"/>
        <v>0</v>
      </c>
      <c r="Z28" s="6">
        <f t="shared" si="31"/>
        <v>0</v>
      </c>
      <c r="AA28" s="114">
        <f t="shared" si="32"/>
        <v>0</v>
      </c>
      <c r="AB28" s="14">
        <f t="shared" si="33"/>
        <v>0</v>
      </c>
      <c r="AC28" s="115" t="e">
        <f t="shared" si="34"/>
        <v>#DIV/0!</v>
      </c>
    </row>
    <row r="29" spans="1:29" ht="51.75" customHeight="1">
      <c r="A29" s="109" t="e">
        <f>+#REF!</f>
        <v>#REF!</v>
      </c>
      <c r="B29" s="121" t="e">
        <f>+IF(#REF!&gt;0%,"YA CUENTA CON PONDERACIÓN DE RIESGOS, NO DILIGENCIAR ANALISIS OCI", "DILIGENCIE ANALISIS OCI PARA ESTA UNIDAD AUDITABLE")</f>
        <v>#REF!</v>
      </c>
      <c r="C29" s="116"/>
      <c r="D29" s="6">
        <f t="shared" si="4"/>
        <v>0</v>
      </c>
      <c r="E29" s="6"/>
      <c r="F29" s="6">
        <f t="shared" si="20"/>
        <v>0</v>
      </c>
      <c r="G29" s="117"/>
      <c r="H29" s="6">
        <f t="shared" si="5"/>
        <v>0</v>
      </c>
      <c r="I29" s="117"/>
      <c r="J29" s="6">
        <f t="shared" si="6"/>
        <v>0</v>
      </c>
      <c r="K29" s="6"/>
      <c r="L29" s="6">
        <f t="shared" si="21"/>
        <v>0</v>
      </c>
      <c r="M29" s="6"/>
      <c r="N29" s="6">
        <f t="shared" si="7"/>
        <v>0</v>
      </c>
      <c r="O29" s="6"/>
      <c r="P29" s="114">
        <f t="shared" si="22"/>
        <v>0</v>
      </c>
      <c r="Q29" s="6">
        <f t="shared" si="9"/>
        <v>0</v>
      </c>
      <c r="R29" s="6">
        <f t="shared" si="2"/>
        <v>0</v>
      </c>
      <c r="S29" s="6">
        <f t="shared" si="10"/>
        <v>0</v>
      </c>
      <c r="T29" s="6">
        <f t="shared" si="11"/>
        <v>0</v>
      </c>
      <c r="U29" s="6">
        <f t="shared" si="3"/>
        <v>0</v>
      </c>
      <c r="V29" s="6">
        <f t="shared" si="12"/>
        <v>0</v>
      </c>
      <c r="W29" s="113">
        <f t="shared" si="13"/>
        <v>0</v>
      </c>
      <c r="X29" s="14">
        <f t="shared" si="29"/>
        <v>0</v>
      </c>
      <c r="Y29" s="6">
        <f t="shared" si="30"/>
        <v>0</v>
      </c>
      <c r="Z29" s="6">
        <f t="shared" si="31"/>
        <v>0</v>
      </c>
      <c r="AA29" s="114">
        <f t="shared" si="32"/>
        <v>0</v>
      </c>
      <c r="AB29" s="14">
        <f t="shared" si="33"/>
        <v>0</v>
      </c>
      <c r="AC29" s="115" t="e">
        <f t="shared" si="34"/>
        <v>#DIV/0!</v>
      </c>
    </row>
    <row r="30" spans="1:29" ht="51.75" customHeight="1">
      <c r="A30" s="109" t="e">
        <f>+#REF!</f>
        <v>#REF!</v>
      </c>
      <c r="B30" s="121" t="e">
        <f>+IF(#REF!&gt;0%,"YA CUENTA CON PONDERACIÓN DE RIESGOS, NO DILIGENCIAR ANALISIS OCI", "DILIGENCIE ANALISIS OCI PARA ESTA UNIDAD AUDITABLE")</f>
        <v>#REF!</v>
      </c>
      <c r="C30" s="116"/>
      <c r="D30" s="6">
        <f t="shared" si="4"/>
        <v>0</v>
      </c>
      <c r="E30" s="6"/>
      <c r="F30" s="6">
        <f t="shared" si="20"/>
        <v>0</v>
      </c>
      <c r="G30" s="117"/>
      <c r="H30" s="6">
        <f t="shared" si="5"/>
        <v>0</v>
      </c>
      <c r="I30" s="117"/>
      <c r="J30" s="6">
        <f t="shared" si="6"/>
        <v>0</v>
      </c>
      <c r="K30" s="6"/>
      <c r="L30" s="6">
        <f t="shared" si="21"/>
        <v>0</v>
      </c>
      <c r="M30" s="6"/>
      <c r="N30" s="6">
        <f t="shared" si="7"/>
        <v>0</v>
      </c>
      <c r="O30" s="6"/>
      <c r="P30" s="114">
        <f t="shared" si="22"/>
        <v>0</v>
      </c>
      <c r="Q30" s="6">
        <f t="shared" si="9"/>
        <v>0</v>
      </c>
      <c r="R30" s="6">
        <f t="shared" si="2"/>
        <v>0</v>
      </c>
      <c r="S30" s="6">
        <f t="shared" si="10"/>
        <v>0</v>
      </c>
      <c r="T30" s="6">
        <f t="shared" si="11"/>
        <v>0</v>
      </c>
      <c r="U30" s="6">
        <f t="shared" si="3"/>
        <v>0</v>
      </c>
      <c r="V30" s="6">
        <f t="shared" si="12"/>
        <v>0</v>
      </c>
      <c r="W30" s="113">
        <f t="shared" si="13"/>
        <v>0</v>
      </c>
      <c r="X30" s="14">
        <f t="shared" si="29"/>
        <v>0</v>
      </c>
      <c r="Y30" s="6">
        <f t="shared" si="30"/>
        <v>0</v>
      </c>
      <c r="Z30" s="6">
        <f t="shared" si="31"/>
        <v>0</v>
      </c>
      <c r="AA30" s="114">
        <f t="shared" si="32"/>
        <v>0</v>
      </c>
      <c r="AB30" s="14">
        <f t="shared" si="33"/>
        <v>0</v>
      </c>
      <c r="AC30" s="115" t="e">
        <f t="shared" si="34"/>
        <v>#DIV/0!</v>
      </c>
    </row>
    <row r="31" spans="1:29" ht="51.75" customHeight="1">
      <c r="A31" s="109" t="e">
        <f>+#REF!</f>
        <v>#REF!</v>
      </c>
      <c r="B31" s="121" t="e">
        <f>+IF(#REF!&gt;0%,"YA CUENTA CON PONDERACIÓN DE RIESGOS, NO DILIGENCIAR ANALISIS OCI", "DILIGENCIE ANALISIS OCI PARA ESTA UNIDAD AUDITABLE")</f>
        <v>#REF!</v>
      </c>
      <c r="C31" s="116"/>
      <c r="D31" s="6">
        <f t="shared" si="4"/>
        <v>0</v>
      </c>
      <c r="E31" s="6"/>
      <c r="F31" s="6">
        <f t="shared" si="20"/>
        <v>0</v>
      </c>
      <c r="G31" s="117"/>
      <c r="H31" s="6">
        <f t="shared" si="5"/>
        <v>0</v>
      </c>
      <c r="I31" s="117"/>
      <c r="J31" s="6">
        <f t="shared" si="6"/>
        <v>0</v>
      </c>
      <c r="K31" s="6"/>
      <c r="L31" s="6">
        <f t="shared" si="21"/>
        <v>0</v>
      </c>
      <c r="M31" s="6"/>
      <c r="N31" s="6">
        <f t="shared" si="7"/>
        <v>0</v>
      </c>
      <c r="O31" s="6"/>
      <c r="P31" s="114">
        <f t="shared" si="22"/>
        <v>0</v>
      </c>
      <c r="Q31" s="6">
        <f t="shared" si="9"/>
        <v>0</v>
      </c>
      <c r="R31" s="6">
        <f t="shared" si="2"/>
        <v>0</v>
      </c>
      <c r="S31" s="6">
        <f t="shared" si="10"/>
        <v>0</v>
      </c>
      <c r="T31" s="6">
        <f t="shared" si="11"/>
        <v>0</v>
      </c>
      <c r="U31" s="6">
        <f t="shared" si="3"/>
        <v>0</v>
      </c>
      <c r="V31" s="6">
        <f t="shared" si="12"/>
        <v>0</v>
      </c>
      <c r="W31" s="113">
        <f t="shared" si="13"/>
        <v>0</v>
      </c>
      <c r="X31" s="14">
        <f t="shared" si="29"/>
        <v>0</v>
      </c>
      <c r="Y31" s="6">
        <f t="shared" si="30"/>
        <v>0</v>
      </c>
      <c r="Z31" s="6">
        <f t="shared" si="31"/>
        <v>0</v>
      </c>
      <c r="AA31" s="114">
        <f t="shared" si="32"/>
        <v>0</v>
      </c>
      <c r="AB31" s="14">
        <f t="shared" si="33"/>
        <v>0</v>
      </c>
      <c r="AC31" s="115" t="e">
        <f t="shared" si="34"/>
        <v>#DIV/0!</v>
      </c>
    </row>
    <row r="32" spans="1:29" ht="51.75" customHeight="1">
      <c r="A32" s="109" t="e">
        <f>+#REF!</f>
        <v>#REF!</v>
      </c>
      <c r="B32" s="121" t="e">
        <f>+IF(#REF!&gt;0%,"YA CUENTA CON PONDERACIÓN DE RIESGOS, NO DILIGENCIAR ANALISIS OCI", "DILIGENCIE ANALISIS OCI PARA ESTA UNIDAD AUDITABLE")</f>
        <v>#REF!</v>
      </c>
      <c r="C32" s="116"/>
      <c r="D32" s="6">
        <f t="shared" si="4"/>
        <v>0</v>
      </c>
      <c r="E32" s="6"/>
      <c r="F32" s="6">
        <f t="shared" si="20"/>
        <v>0</v>
      </c>
      <c r="G32" s="117"/>
      <c r="H32" s="6">
        <f t="shared" si="5"/>
        <v>0</v>
      </c>
      <c r="I32" s="117"/>
      <c r="J32" s="6">
        <f t="shared" si="6"/>
        <v>0</v>
      </c>
      <c r="K32" s="6"/>
      <c r="L32" s="6">
        <f t="shared" si="21"/>
        <v>0</v>
      </c>
      <c r="M32" s="6"/>
      <c r="N32" s="6">
        <f t="shared" si="7"/>
        <v>0</v>
      </c>
      <c r="O32" s="6"/>
      <c r="P32" s="114">
        <f t="shared" si="22"/>
        <v>0</v>
      </c>
      <c r="Q32" s="6">
        <f t="shared" si="9"/>
        <v>0</v>
      </c>
      <c r="R32" s="6">
        <f t="shared" si="2"/>
        <v>0</v>
      </c>
      <c r="S32" s="6">
        <f t="shared" si="10"/>
        <v>0</v>
      </c>
      <c r="T32" s="6">
        <f t="shared" si="11"/>
        <v>0</v>
      </c>
      <c r="U32" s="6">
        <f t="shared" si="3"/>
        <v>0</v>
      </c>
      <c r="V32" s="6">
        <f t="shared" si="12"/>
        <v>0</v>
      </c>
      <c r="W32" s="113">
        <f t="shared" si="13"/>
        <v>0</v>
      </c>
      <c r="X32" s="14">
        <f t="shared" si="29"/>
        <v>0</v>
      </c>
      <c r="Y32" s="6">
        <f t="shared" si="30"/>
        <v>0</v>
      </c>
      <c r="Z32" s="6">
        <f t="shared" si="31"/>
        <v>0</v>
      </c>
      <c r="AA32" s="114">
        <f t="shared" si="32"/>
        <v>0</v>
      </c>
      <c r="AB32" s="14">
        <f t="shared" si="33"/>
        <v>0</v>
      </c>
      <c r="AC32" s="115" t="e">
        <f t="shared" si="34"/>
        <v>#DIV/0!</v>
      </c>
    </row>
    <row r="33" spans="1:29" ht="51.75" customHeight="1">
      <c r="A33" s="109" t="e">
        <f>+#REF!</f>
        <v>#REF!</v>
      </c>
      <c r="B33" s="121" t="e">
        <f>+IF(#REF!&gt;0%,"YA CUENTA CON PONDERACIÓN DE RIESGOS, NO DILIGENCIAR ANALISIS OCI", "DILIGENCIE ANALISIS OCI PARA ESTA UNIDAD AUDITABLE")</f>
        <v>#REF!</v>
      </c>
      <c r="C33" s="116"/>
      <c r="D33" s="6">
        <f t="shared" si="4"/>
        <v>0</v>
      </c>
      <c r="E33" s="6"/>
      <c r="F33" s="6">
        <f t="shared" si="20"/>
        <v>0</v>
      </c>
      <c r="G33" s="117"/>
      <c r="H33" s="6">
        <f t="shared" si="5"/>
        <v>0</v>
      </c>
      <c r="I33" s="117"/>
      <c r="J33" s="6">
        <f t="shared" si="6"/>
        <v>0</v>
      </c>
      <c r="K33" s="6"/>
      <c r="L33" s="6">
        <f t="shared" si="21"/>
        <v>0</v>
      </c>
      <c r="M33" s="6"/>
      <c r="N33" s="6">
        <f t="shared" si="7"/>
        <v>0</v>
      </c>
      <c r="O33" s="6"/>
      <c r="P33" s="114">
        <f t="shared" si="22"/>
        <v>0</v>
      </c>
      <c r="Q33" s="6">
        <f t="shared" si="9"/>
        <v>0</v>
      </c>
      <c r="R33" s="6">
        <f t="shared" si="2"/>
        <v>0</v>
      </c>
      <c r="S33" s="6">
        <f t="shared" si="10"/>
        <v>0</v>
      </c>
      <c r="T33" s="6">
        <f t="shared" si="11"/>
        <v>0</v>
      </c>
      <c r="U33" s="6">
        <f t="shared" si="3"/>
        <v>0</v>
      </c>
      <c r="V33" s="6">
        <f t="shared" si="12"/>
        <v>0</v>
      </c>
      <c r="W33" s="113">
        <f t="shared" si="13"/>
        <v>0</v>
      </c>
      <c r="X33" s="14">
        <f t="shared" si="29"/>
        <v>0</v>
      </c>
      <c r="Y33" s="6">
        <f t="shared" si="30"/>
        <v>0</v>
      </c>
      <c r="Z33" s="6">
        <f t="shared" si="31"/>
        <v>0</v>
      </c>
      <c r="AA33" s="114">
        <f t="shared" si="32"/>
        <v>0</v>
      </c>
      <c r="AB33" s="14">
        <f t="shared" si="33"/>
        <v>0</v>
      </c>
      <c r="AC33" s="115" t="e">
        <f t="shared" si="34"/>
        <v>#DIV/0!</v>
      </c>
    </row>
    <row r="34" spans="1:29" ht="51.75" customHeight="1">
      <c r="A34" s="109" t="e">
        <f>+#REF!</f>
        <v>#REF!</v>
      </c>
      <c r="B34" s="121" t="e">
        <f>+IF(#REF!&gt;0%,"YA CUENTA CON PONDERACIÓN DE RIESGOS, NO DILIGENCIAR ANALISIS OCI", "DILIGENCIE ANALISIS OCI PARA ESTA UNIDAD AUDITABLE")</f>
        <v>#REF!</v>
      </c>
      <c r="C34" s="116"/>
      <c r="D34" s="6">
        <f t="shared" si="4"/>
        <v>0</v>
      </c>
      <c r="E34" s="6"/>
      <c r="F34" s="6">
        <f t="shared" si="20"/>
        <v>0</v>
      </c>
      <c r="G34" s="117"/>
      <c r="H34" s="6">
        <f t="shared" si="5"/>
        <v>0</v>
      </c>
      <c r="I34" s="117"/>
      <c r="J34" s="6">
        <f t="shared" si="6"/>
        <v>0</v>
      </c>
      <c r="K34" s="6"/>
      <c r="L34" s="6">
        <f t="shared" si="21"/>
        <v>0</v>
      </c>
      <c r="M34" s="6"/>
      <c r="N34" s="6">
        <f t="shared" si="7"/>
        <v>0</v>
      </c>
      <c r="O34" s="6"/>
      <c r="P34" s="114">
        <f t="shared" si="22"/>
        <v>0</v>
      </c>
      <c r="Q34" s="6">
        <f t="shared" si="9"/>
        <v>0</v>
      </c>
      <c r="R34" s="6">
        <f t="shared" si="2"/>
        <v>0</v>
      </c>
      <c r="S34" s="6">
        <f t="shared" si="10"/>
        <v>0</v>
      </c>
      <c r="T34" s="6">
        <f t="shared" si="11"/>
        <v>0</v>
      </c>
      <c r="U34" s="6">
        <f t="shared" si="3"/>
        <v>0</v>
      </c>
      <c r="V34" s="6">
        <f t="shared" si="12"/>
        <v>0</v>
      </c>
      <c r="W34" s="113">
        <f t="shared" si="13"/>
        <v>0</v>
      </c>
      <c r="X34" s="14">
        <f t="shared" si="23"/>
        <v>0</v>
      </c>
      <c r="Y34" s="6">
        <f t="shared" si="24"/>
        <v>0</v>
      </c>
      <c r="Z34" s="6">
        <f t="shared" si="25"/>
        <v>0</v>
      </c>
      <c r="AA34" s="114">
        <f t="shared" si="26"/>
        <v>0</v>
      </c>
      <c r="AB34" s="14">
        <f t="shared" si="27"/>
        <v>0</v>
      </c>
      <c r="AC34" s="115" t="e">
        <f t="shared" si="28"/>
        <v>#DIV/0!</v>
      </c>
    </row>
    <row r="35" spans="1:29" ht="51.75" customHeight="1">
      <c r="A35" s="109" t="e">
        <f>+#REF!</f>
        <v>#REF!</v>
      </c>
      <c r="B35" s="121" t="e">
        <f>+IF(#REF!&gt;0%,"YA CUENTA CON PONDERACIÓN DE RIESGOS, NO DILIGENCIAR ANALISIS OCI", "DILIGENCIE ANALISIS OCI PARA ESTA UNIDAD AUDITABLE")</f>
        <v>#REF!</v>
      </c>
      <c r="C35" s="116"/>
      <c r="D35" s="6">
        <f t="shared" si="4"/>
        <v>0</v>
      </c>
      <c r="E35" s="6"/>
      <c r="F35" s="6">
        <f t="shared" si="20"/>
        <v>0</v>
      </c>
      <c r="G35" s="117"/>
      <c r="H35" s="6">
        <f t="shared" si="5"/>
        <v>0</v>
      </c>
      <c r="I35" s="117"/>
      <c r="J35" s="6">
        <f t="shared" si="6"/>
        <v>0</v>
      </c>
      <c r="K35" s="6"/>
      <c r="L35" s="6">
        <f t="shared" si="21"/>
        <v>0</v>
      </c>
      <c r="M35" s="6"/>
      <c r="N35" s="6">
        <f t="shared" si="7"/>
        <v>0</v>
      </c>
      <c r="O35" s="6"/>
      <c r="P35" s="114">
        <f t="shared" si="22"/>
        <v>0</v>
      </c>
      <c r="Q35" s="6">
        <f t="shared" si="9"/>
        <v>0</v>
      </c>
      <c r="R35" s="6">
        <f t="shared" si="2"/>
        <v>0</v>
      </c>
      <c r="S35" s="6">
        <f t="shared" si="10"/>
        <v>0</v>
      </c>
      <c r="T35" s="6">
        <f t="shared" si="11"/>
        <v>0</v>
      </c>
      <c r="U35" s="6">
        <f t="shared" si="3"/>
        <v>0</v>
      </c>
      <c r="V35" s="6">
        <f t="shared" si="12"/>
        <v>0</v>
      </c>
      <c r="W35" s="113">
        <f t="shared" si="13"/>
        <v>0</v>
      </c>
      <c r="X35" s="14">
        <f t="shared" si="23"/>
        <v>0</v>
      </c>
      <c r="Y35" s="6">
        <f t="shared" si="24"/>
        <v>0</v>
      </c>
      <c r="Z35" s="6">
        <f t="shared" si="25"/>
        <v>0</v>
      </c>
      <c r="AA35" s="114">
        <f t="shared" si="26"/>
        <v>0</v>
      </c>
      <c r="AB35" s="14">
        <f t="shared" si="27"/>
        <v>0</v>
      </c>
      <c r="AC35" s="115" t="e">
        <f t="shared" si="28"/>
        <v>#DIV/0!</v>
      </c>
    </row>
    <row r="36" spans="1:29" ht="51.75" customHeight="1">
      <c r="A36" s="109" t="e">
        <f>+#REF!</f>
        <v>#REF!</v>
      </c>
      <c r="B36" s="121" t="e">
        <f>+IF(#REF!&gt;0%,"YA CUENTA CON PONDERACIÓN DE RIESGOS, NO DILIGENCIAR ANALISIS OCI", "DILIGENCIE ANALISIS OCI PARA ESTA UNIDAD AUDITABLE")</f>
        <v>#REF!</v>
      </c>
      <c r="C36" s="116"/>
      <c r="D36" s="6">
        <f t="shared" si="4"/>
        <v>0</v>
      </c>
      <c r="E36" s="6"/>
      <c r="F36" s="6">
        <f t="shared" ref="F36:F88" si="35">IF($E36="3 días","E",IF($E36="2 días","A",IF($E36="1 días","M",IF($E36="Varias horas","B",0))))</f>
        <v>0</v>
      </c>
      <c r="G36" s="117"/>
      <c r="H36" s="6">
        <f t="shared" si="5"/>
        <v>0</v>
      </c>
      <c r="I36" s="117"/>
      <c r="J36" s="6">
        <f t="shared" si="6"/>
        <v>0</v>
      </c>
      <c r="K36" s="6"/>
      <c r="L36" s="6">
        <f t="shared" ref="L36:L88" si="36">IF($K36="Hechos de Corrupción","E",IF($K36="Incumplimiento de servicios","A",IF($K36="Retrasos en los servicios","M",IF($K36="Quejas por incumplimientos o retrasos","B",0))))</f>
        <v>0</v>
      </c>
      <c r="M36" s="6"/>
      <c r="N36" s="6">
        <f t="shared" si="7"/>
        <v>0</v>
      </c>
      <c r="O36" s="6"/>
      <c r="P36" s="11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113">
        <f t="shared" si="13"/>
        <v>0</v>
      </c>
      <c r="X36" s="14">
        <f t="shared" ref="X36:X43" si="38">COUNTIFS(Q36:W36,"E")</f>
        <v>0</v>
      </c>
      <c r="Y36" s="6">
        <f t="shared" ref="Y36:Y43" si="39">COUNTIF(Q36:W36,"A")</f>
        <v>0</v>
      </c>
      <c r="Z36" s="6">
        <f t="shared" ref="Z36:Z43" si="40">COUNTIF(Q36:W36,"M")</f>
        <v>0</v>
      </c>
      <c r="AA36" s="114">
        <f t="shared" ref="AA36:AA43" si="41">COUNTIF(Q36:W36,"B")</f>
        <v>0</v>
      </c>
      <c r="AB36" s="14">
        <f t="shared" ref="AB36:AB43" si="42">SUM(X36:AA36)</f>
        <v>0</v>
      </c>
      <c r="AC36" s="115" t="e">
        <f t="shared" ref="AC36:AC43" si="43">+IF((X36/AB36)&gt;=0.2,"Extremo",+IF(((X36/AB36)+(Y36/AB36))&gt;=0.3,"Alto",+IF(((X36/AB36)+(Y36/AB36)+(Z36/AB36))&gt;=0.4,"Moderado",+IF((X36/AB36)+(Y36/AB36)+(Z36/AB36)+(AA36/AB36)&gt;=0.5,"Bajo",""))))</f>
        <v>#DIV/0!</v>
      </c>
    </row>
    <row r="37" spans="1:29" ht="51.75" customHeight="1">
      <c r="A37" s="109" t="e">
        <f>+#REF!</f>
        <v>#REF!</v>
      </c>
      <c r="B37" s="121" t="e">
        <f>+IF(#REF!&gt;0%,"YA CUENTA CON PONDERACIÓN DE RIESGOS, NO DILIGENCIAR ANALISIS OCI", "DILIGENCIE ANALISIS OCI PARA ESTA UNIDAD AUDITABLE")</f>
        <v>#REF!</v>
      </c>
      <c r="C37" s="116"/>
      <c r="D37" s="6">
        <f t="shared" si="4"/>
        <v>0</v>
      </c>
      <c r="E37" s="6"/>
      <c r="F37" s="6">
        <f t="shared" si="35"/>
        <v>0</v>
      </c>
      <c r="G37" s="117"/>
      <c r="H37" s="6">
        <f t="shared" si="5"/>
        <v>0</v>
      </c>
      <c r="I37" s="117"/>
      <c r="J37" s="6">
        <f t="shared" si="6"/>
        <v>0</v>
      </c>
      <c r="K37" s="6"/>
      <c r="L37" s="6">
        <f t="shared" si="36"/>
        <v>0</v>
      </c>
      <c r="M37" s="6"/>
      <c r="N37" s="6">
        <f t="shared" si="7"/>
        <v>0</v>
      </c>
      <c r="O37" s="6"/>
      <c r="P37" s="114">
        <f t="shared" si="37"/>
        <v>0</v>
      </c>
      <c r="Q37" s="6">
        <f t="shared" si="9"/>
        <v>0</v>
      </c>
      <c r="R37" s="6">
        <f t="shared" si="2"/>
        <v>0</v>
      </c>
      <c r="S37" s="6">
        <f t="shared" si="10"/>
        <v>0</v>
      </c>
      <c r="T37" s="6">
        <f t="shared" si="11"/>
        <v>0</v>
      </c>
      <c r="U37" s="6">
        <f t="shared" si="3"/>
        <v>0</v>
      </c>
      <c r="V37" s="6">
        <f t="shared" si="12"/>
        <v>0</v>
      </c>
      <c r="W37" s="113">
        <f t="shared" si="13"/>
        <v>0</v>
      </c>
      <c r="X37" s="14">
        <f t="shared" si="38"/>
        <v>0</v>
      </c>
      <c r="Y37" s="6">
        <f t="shared" si="39"/>
        <v>0</v>
      </c>
      <c r="Z37" s="6">
        <f t="shared" si="40"/>
        <v>0</v>
      </c>
      <c r="AA37" s="114">
        <f t="shared" si="41"/>
        <v>0</v>
      </c>
      <c r="AB37" s="14">
        <f t="shared" si="42"/>
        <v>0</v>
      </c>
      <c r="AC37" s="115" t="e">
        <f t="shared" si="43"/>
        <v>#DIV/0!</v>
      </c>
    </row>
    <row r="38" spans="1:29" ht="51.75" customHeight="1">
      <c r="A38" s="109" t="e">
        <f>+#REF!</f>
        <v>#REF!</v>
      </c>
      <c r="B38" s="121" t="e">
        <f>+IF(#REF!&gt;0%,"YA CUENTA CON PONDERACIÓN DE RIESGOS, NO DILIGENCIAR ANALISIS OCI", "DILIGENCIE ANALISIS OCI PARA ESTA UNIDAD AUDITABLE")</f>
        <v>#REF!</v>
      </c>
      <c r="C38" s="116"/>
      <c r="D38" s="6">
        <f t="shared" si="4"/>
        <v>0</v>
      </c>
      <c r="E38" s="6"/>
      <c r="F38" s="6">
        <f t="shared" si="35"/>
        <v>0</v>
      </c>
      <c r="G38" s="117"/>
      <c r="H38" s="6">
        <f t="shared" si="5"/>
        <v>0</v>
      </c>
      <c r="I38" s="117"/>
      <c r="J38" s="6">
        <f t="shared" si="6"/>
        <v>0</v>
      </c>
      <c r="K38" s="6"/>
      <c r="L38" s="6">
        <f t="shared" si="36"/>
        <v>0</v>
      </c>
      <c r="M38" s="6"/>
      <c r="N38" s="6">
        <f t="shared" si="7"/>
        <v>0</v>
      </c>
      <c r="O38" s="6"/>
      <c r="P38" s="114">
        <f t="shared" si="37"/>
        <v>0</v>
      </c>
      <c r="Q38" s="6">
        <f t="shared" si="9"/>
        <v>0</v>
      </c>
      <c r="R38" s="6">
        <f t="shared" si="2"/>
        <v>0</v>
      </c>
      <c r="S38" s="6">
        <f t="shared" si="10"/>
        <v>0</v>
      </c>
      <c r="T38" s="6">
        <f t="shared" si="11"/>
        <v>0</v>
      </c>
      <c r="U38" s="6">
        <f t="shared" si="3"/>
        <v>0</v>
      </c>
      <c r="V38" s="6">
        <f t="shared" si="12"/>
        <v>0</v>
      </c>
      <c r="W38" s="113">
        <f t="shared" si="13"/>
        <v>0</v>
      </c>
      <c r="X38" s="14">
        <f t="shared" si="38"/>
        <v>0</v>
      </c>
      <c r="Y38" s="6">
        <f t="shared" si="39"/>
        <v>0</v>
      </c>
      <c r="Z38" s="6">
        <f t="shared" si="40"/>
        <v>0</v>
      </c>
      <c r="AA38" s="114">
        <f t="shared" si="41"/>
        <v>0</v>
      </c>
      <c r="AB38" s="14">
        <f t="shared" si="42"/>
        <v>0</v>
      </c>
      <c r="AC38" s="115" t="e">
        <f t="shared" si="43"/>
        <v>#DIV/0!</v>
      </c>
    </row>
    <row r="39" spans="1:29" ht="51.75" customHeight="1">
      <c r="A39" s="109" t="e">
        <f>+#REF!</f>
        <v>#REF!</v>
      </c>
      <c r="B39" s="121" t="e">
        <f>+IF(#REF!&gt;0%,"YA CUENTA CON PONDERACIÓN DE RIESGOS, NO DILIGENCIAR ANALISIS OCI", "DILIGENCIE ANALISIS OCI PARA ESTA UNIDAD AUDITABLE")</f>
        <v>#REF!</v>
      </c>
      <c r="C39" s="116"/>
      <c r="D39" s="6">
        <f t="shared" si="4"/>
        <v>0</v>
      </c>
      <c r="E39" s="6"/>
      <c r="F39" s="6">
        <f t="shared" si="35"/>
        <v>0</v>
      </c>
      <c r="G39" s="117"/>
      <c r="H39" s="6">
        <f t="shared" si="5"/>
        <v>0</v>
      </c>
      <c r="I39" s="117"/>
      <c r="J39" s="6">
        <f t="shared" si="6"/>
        <v>0</v>
      </c>
      <c r="K39" s="6"/>
      <c r="L39" s="6">
        <f t="shared" si="36"/>
        <v>0</v>
      </c>
      <c r="M39" s="6"/>
      <c r="N39" s="6">
        <f t="shared" si="7"/>
        <v>0</v>
      </c>
      <c r="O39" s="6"/>
      <c r="P39" s="114">
        <f t="shared" si="37"/>
        <v>0</v>
      </c>
      <c r="Q39" s="6">
        <f t="shared" si="9"/>
        <v>0</v>
      </c>
      <c r="R39" s="6">
        <f t="shared" si="2"/>
        <v>0</v>
      </c>
      <c r="S39" s="6">
        <f t="shared" si="10"/>
        <v>0</v>
      </c>
      <c r="T39" s="6">
        <f t="shared" si="11"/>
        <v>0</v>
      </c>
      <c r="U39" s="6">
        <f t="shared" si="3"/>
        <v>0</v>
      </c>
      <c r="V39" s="6">
        <f t="shared" si="12"/>
        <v>0</v>
      </c>
      <c r="W39" s="113">
        <f t="shared" si="13"/>
        <v>0</v>
      </c>
      <c r="X39" s="14">
        <f t="shared" si="38"/>
        <v>0</v>
      </c>
      <c r="Y39" s="6">
        <f t="shared" si="39"/>
        <v>0</v>
      </c>
      <c r="Z39" s="6">
        <f t="shared" si="40"/>
        <v>0</v>
      </c>
      <c r="AA39" s="114">
        <f t="shared" si="41"/>
        <v>0</v>
      </c>
      <c r="AB39" s="14">
        <f t="shared" si="42"/>
        <v>0</v>
      </c>
      <c r="AC39" s="115" t="e">
        <f t="shared" si="43"/>
        <v>#DIV/0!</v>
      </c>
    </row>
    <row r="40" spans="1:29" ht="51.75" customHeight="1">
      <c r="A40" s="109" t="e">
        <f>+#REF!</f>
        <v>#REF!</v>
      </c>
      <c r="B40" s="121" t="e">
        <f>+IF(#REF!&gt;0%,"YA CUENTA CON PONDERACIÓN DE RIESGOS, NO DILIGENCIAR ANALISIS OCI", "DILIGENCIE ANALISIS OCI PARA ESTA UNIDAD AUDITABLE")</f>
        <v>#REF!</v>
      </c>
      <c r="C40" s="116"/>
      <c r="D40" s="6">
        <f t="shared" si="4"/>
        <v>0</v>
      </c>
      <c r="E40" s="6"/>
      <c r="F40" s="6">
        <f t="shared" si="35"/>
        <v>0</v>
      </c>
      <c r="G40" s="117"/>
      <c r="H40" s="6">
        <f t="shared" si="5"/>
        <v>0</v>
      </c>
      <c r="I40" s="117"/>
      <c r="J40" s="6">
        <f t="shared" si="6"/>
        <v>0</v>
      </c>
      <c r="K40" s="6"/>
      <c r="L40" s="6">
        <f t="shared" si="36"/>
        <v>0</v>
      </c>
      <c r="M40" s="6"/>
      <c r="N40" s="6">
        <f t="shared" si="7"/>
        <v>0</v>
      </c>
      <c r="O40" s="6"/>
      <c r="P40" s="114">
        <f t="shared" si="37"/>
        <v>0</v>
      </c>
      <c r="Q40" s="6">
        <f t="shared" si="9"/>
        <v>0</v>
      </c>
      <c r="R40" s="6">
        <f t="shared" si="2"/>
        <v>0</v>
      </c>
      <c r="S40" s="6">
        <f t="shared" si="10"/>
        <v>0</v>
      </c>
      <c r="T40" s="6">
        <f t="shared" si="11"/>
        <v>0</v>
      </c>
      <c r="U40" s="6">
        <f t="shared" si="3"/>
        <v>0</v>
      </c>
      <c r="V40" s="6">
        <f t="shared" si="12"/>
        <v>0</v>
      </c>
      <c r="W40" s="113">
        <f t="shared" si="13"/>
        <v>0</v>
      </c>
      <c r="X40" s="14">
        <f t="shared" si="38"/>
        <v>0</v>
      </c>
      <c r="Y40" s="6">
        <f t="shared" si="39"/>
        <v>0</v>
      </c>
      <c r="Z40" s="6">
        <f t="shared" si="40"/>
        <v>0</v>
      </c>
      <c r="AA40" s="114">
        <f t="shared" si="41"/>
        <v>0</v>
      </c>
      <c r="AB40" s="14">
        <f t="shared" si="42"/>
        <v>0</v>
      </c>
      <c r="AC40" s="115" t="e">
        <f t="shared" si="43"/>
        <v>#DIV/0!</v>
      </c>
    </row>
    <row r="41" spans="1:29" ht="51.75" customHeight="1">
      <c r="A41" s="109" t="e">
        <f>+#REF!</f>
        <v>#REF!</v>
      </c>
      <c r="B41" s="121" t="e">
        <f>+IF(#REF!&gt;0%,"YA CUENTA CON PONDERACIÓN DE RIESGOS, NO DILIGENCIAR ANALISIS OCI", "DILIGENCIE ANALISIS OCI PARA ESTA UNIDAD AUDITABLE")</f>
        <v>#REF!</v>
      </c>
      <c r="C41" s="116"/>
      <c r="D41" s="6">
        <f t="shared" si="4"/>
        <v>0</v>
      </c>
      <c r="E41" s="6"/>
      <c r="F41" s="6">
        <f t="shared" si="35"/>
        <v>0</v>
      </c>
      <c r="G41" s="117"/>
      <c r="H41" s="6">
        <f t="shared" si="5"/>
        <v>0</v>
      </c>
      <c r="I41" s="117"/>
      <c r="J41" s="6">
        <f t="shared" si="6"/>
        <v>0</v>
      </c>
      <c r="K41" s="6"/>
      <c r="L41" s="6">
        <f t="shared" si="36"/>
        <v>0</v>
      </c>
      <c r="M41" s="6"/>
      <c r="N41" s="6">
        <f t="shared" si="7"/>
        <v>0</v>
      </c>
      <c r="O41" s="6"/>
      <c r="P41" s="114">
        <f t="shared" si="37"/>
        <v>0</v>
      </c>
      <c r="Q41" s="6">
        <f t="shared" si="9"/>
        <v>0</v>
      </c>
      <c r="R41" s="6">
        <f t="shared" si="2"/>
        <v>0</v>
      </c>
      <c r="S41" s="6">
        <f t="shared" si="10"/>
        <v>0</v>
      </c>
      <c r="T41" s="6">
        <f t="shared" si="11"/>
        <v>0</v>
      </c>
      <c r="U41" s="6">
        <f t="shared" si="3"/>
        <v>0</v>
      </c>
      <c r="V41" s="6">
        <f t="shared" si="12"/>
        <v>0</v>
      </c>
      <c r="W41" s="113">
        <f t="shared" si="13"/>
        <v>0</v>
      </c>
      <c r="X41" s="14">
        <f t="shared" si="38"/>
        <v>0</v>
      </c>
      <c r="Y41" s="6">
        <f t="shared" si="39"/>
        <v>0</v>
      </c>
      <c r="Z41" s="6">
        <f t="shared" si="40"/>
        <v>0</v>
      </c>
      <c r="AA41" s="114">
        <f t="shared" si="41"/>
        <v>0</v>
      </c>
      <c r="AB41" s="14">
        <f t="shared" si="42"/>
        <v>0</v>
      </c>
      <c r="AC41" s="115" t="e">
        <f t="shared" si="43"/>
        <v>#DIV/0!</v>
      </c>
    </row>
    <row r="42" spans="1:29" ht="51.75" customHeight="1">
      <c r="A42" s="109" t="e">
        <f>+#REF!</f>
        <v>#REF!</v>
      </c>
      <c r="B42" s="121" t="e">
        <f>+IF(#REF!&gt;0%,"YA CUENTA CON PONDERACIÓN DE RIESGOS, NO DILIGENCIAR ANALISIS OCI", "DILIGENCIE ANALISIS OCI PARA ESTA UNIDAD AUDITABLE")</f>
        <v>#REF!</v>
      </c>
      <c r="C42" s="116"/>
      <c r="D42" s="6">
        <f t="shared" si="4"/>
        <v>0</v>
      </c>
      <c r="E42" s="6"/>
      <c r="F42" s="6">
        <f t="shared" si="35"/>
        <v>0</v>
      </c>
      <c r="G42" s="117"/>
      <c r="H42" s="6">
        <f t="shared" si="5"/>
        <v>0</v>
      </c>
      <c r="I42" s="117"/>
      <c r="J42" s="6">
        <f t="shared" si="6"/>
        <v>0</v>
      </c>
      <c r="K42" s="6"/>
      <c r="L42" s="6">
        <f t="shared" si="36"/>
        <v>0</v>
      </c>
      <c r="M42" s="6"/>
      <c r="N42" s="6">
        <f t="shared" si="7"/>
        <v>0</v>
      </c>
      <c r="O42" s="6"/>
      <c r="P42" s="114">
        <f t="shared" si="37"/>
        <v>0</v>
      </c>
      <c r="Q42" s="6">
        <f t="shared" si="9"/>
        <v>0</v>
      </c>
      <c r="R42" s="6">
        <f t="shared" si="2"/>
        <v>0</v>
      </c>
      <c r="S42" s="6">
        <f t="shared" si="10"/>
        <v>0</v>
      </c>
      <c r="T42" s="6">
        <f t="shared" si="11"/>
        <v>0</v>
      </c>
      <c r="U42" s="6">
        <f t="shared" si="3"/>
        <v>0</v>
      </c>
      <c r="V42" s="6">
        <f t="shared" si="12"/>
        <v>0</v>
      </c>
      <c r="W42" s="113">
        <f t="shared" si="13"/>
        <v>0</v>
      </c>
      <c r="X42" s="14">
        <f t="shared" si="38"/>
        <v>0</v>
      </c>
      <c r="Y42" s="6">
        <f t="shared" si="39"/>
        <v>0</v>
      </c>
      <c r="Z42" s="6">
        <f t="shared" si="40"/>
        <v>0</v>
      </c>
      <c r="AA42" s="114">
        <f t="shared" si="41"/>
        <v>0</v>
      </c>
      <c r="AB42" s="14">
        <f t="shared" si="42"/>
        <v>0</v>
      </c>
      <c r="AC42" s="115" t="e">
        <f t="shared" si="43"/>
        <v>#DIV/0!</v>
      </c>
    </row>
    <row r="43" spans="1:29" ht="51.75" customHeight="1">
      <c r="A43" s="109" t="e">
        <f>+#REF!</f>
        <v>#REF!</v>
      </c>
      <c r="B43" s="121" t="e">
        <f>+IF(#REF!&gt;0%,"YA CUENTA CON PONDERACIÓN DE RIESGOS, NO DILIGENCIAR ANALISIS OCI", "DILIGENCIE ANALISIS OCI PARA ESTA UNIDAD AUDITABLE")</f>
        <v>#REF!</v>
      </c>
      <c r="C43" s="116"/>
      <c r="D43" s="6">
        <f t="shared" si="4"/>
        <v>0</v>
      </c>
      <c r="E43" s="6"/>
      <c r="F43" s="6">
        <f t="shared" si="35"/>
        <v>0</v>
      </c>
      <c r="G43" s="117"/>
      <c r="H43" s="6">
        <f t="shared" si="5"/>
        <v>0</v>
      </c>
      <c r="I43" s="117"/>
      <c r="J43" s="6">
        <f t="shared" si="6"/>
        <v>0</v>
      </c>
      <c r="K43" s="6"/>
      <c r="L43" s="6">
        <f t="shared" si="36"/>
        <v>0</v>
      </c>
      <c r="M43" s="6"/>
      <c r="N43" s="6">
        <f t="shared" si="7"/>
        <v>0</v>
      </c>
      <c r="O43" s="6"/>
      <c r="P43" s="114">
        <f t="shared" si="37"/>
        <v>0</v>
      </c>
      <c r="Q43" s="6">
        <f t="shared" si="9"/>
        <v>0</v>
      </c>
      <c r="R43" s="6">
        <f t="shared" si="2"/>
        <v>0</v>
      </c>
      <c r="S43" s="6">
        <f t="shared" si="10"/>
        <v>0</v>
      </c>
      <c r="T43" s="6">
        <f t="shared" si="11"/>
        <v>0</v>
      </c>
      <c r="U43" s="6">
        <f t="shared" si="3"/>
        <v>0</v>
      </c>
      <c r="V43" s="6">
        <f t="shared" si="12"/>
        <v>0</v>
      </c>
      <c r="W43" s="113">
        <f t="shared" si="13"/>
        <v>0</v>
      </c>
      <c r="X43" s="14">
        <f t="shared" si="38"/>
        <v>0</v>
      </c>
      <c r="Y43" s="6">
        <f t="shared" si="39"/>
        <v>0</v>
      </c>
      <c r="Z43" s="6">
        <f t="shared" si="40"/>
        <v>0</v>
      </c>
      <c r="AA43" s="114">
        <f t="shared" si="41"/>
        <v>0</v>
      </c>
      <c r="AB43" s="14">
        <f t="shared" si="42"/>
        <v>0</v>
      </c>
      <c r="AC43" s="115" t="e">
        <f t="shared" si="43"/>
        <v>#DIV/0!</v>
      </c>
    </row>
    <row r="44" spans="1:29">
      <c r="A44" s="109" t="e">
        <f>+#REF!</f>
        <v>#REF!</v>
      </c>
      <c r="B44" s="121" t="e">
        <f>+IF(#REF!&gt;0%,"YA CUENTA CON PONDERACIÓN DE RIESGOS, NO DILIGENCIAR ANALISIS OCI", "DILIGENCIE ANALISIS OCI PARA ESTA UNIDAD AUDITABLE")</f>
        <v>#REF!</v>
      </c>
      <c r="C44" s="116"/>
      <c r="D44" s="6">
        <f t="shared" si="4"/>
        <v>0</v>
      </c>
      <c r="E44" s="6"/>
      <c r="F44" s="6">
        <f t="shared" si="35"/>
        <v>0</v>
      </c>
      <c r="G44" s="117"/>
      <c r="H44" s="6">
        <f t="shared" si="5"/>
        <v>0</v>
      </c>
      <c r="I44" s="117"/>
      <c r="J44" s="6">
        <f t="shared" si="6"/>
        <v>0</v>
      </c>
      <c r="K44" s="6"/>
      <c r="L44" s="6">
        <f t="shared" si="36"/>
        <v>0</v>
      </c>
      <c r="M44" s="6"/>
      <c r="N44" s="6">
        <f t="shared" si="7"/>
        <v>0</v>
      </c>
      <c r="O44" s="6"/>
      <c r="P44" s="114">
        <f t="shared" si="37"/>
        <v>0</v>
      </c>
      <c r="Q44" s="6">
        <f t="shared" si="9"/>
        <v>0</v>
      </c>
      <c r="R44" s="6">
        <f t="shared" si="2"/>
        <v>0</v>
      </c>
      <c r="S44" s="6">
        <f t="shared" si="10"/>
        <v>0</v>
      </c>
      <c r="T44" s="6">
        <f t="shared" si="11"/>
        <v>0</v>
      </c>
      <c r="U44" s="6">
        <f t="shared" si="3"/>
        <v>0</v>
      </c>
      <c r="V44" s="6">
        <f t="shared" si="12"/>
        <v>0</v>
      </c>
      <c r="W44" s="113">
        <f t="shared" si="13"/>
        <v>0</v>
      </c>
      <c r="X44" s="14">
        <f t="shared" ref="X44:X88" si="44">COUNTIFS(Q44:W44,"E")</f>
        <v>0</v>
      </c>
      <c r="Y44" s="6">
        <f t="shared" ref="Y44:Y88" si="45">COUNTIF(Q44:W44,"A")</f>
        <v>0</v>
      </c>
      <c r="Z44" s="6">
        <f t="shared" ref="Z44:Z88" si="46">COUNTIF(Q44:W44,"M")</f>
        <v>0</v>
      </c>
      <c r="AA44" s="114">
        <f t="shared" ref="AA44:AA88" si="47">COUNTIF(Q44:W44,"B")</f>
        <v>0</v>
      </c>
      <c r="AB44" s="14">
        <f t="shared" ref="AB44:AB88" si="48">SUM(X44:AA44)</f>
        <v>0</v>
      </c>
      <c r="AC44" s="115" t="e">
        <f t="shared" ref="AC44:AC88" si="49">+IF((X44/AB44)&gt;=0.2,"Extremo",+IF(((X44/AB44)+(Y44/AB44))&gt;=0.3,"Alto",+IF(((X44/AB44)+(Y44/AB44)+(Z44/AB44))&gt;=0.4,"Moderado",+IF((X44/AB44)+(Y44/AB44)+(Z44/AB44)+(AA44/AB44)&gt;=0.5,"Bajo",""))))</f>
        <v>#DIV/0!</v>
      </c>
    </row>
    <row r="45" spans="1:29">
      <c r="A45" s="109" t="e">
        <f>+#REF!</f>
        <v>#REF!</v>
      </c>
      <c r="B45" s="121" t="e">
        <f>+IF(#REF!&gt;0%,"YA CUENTA CON PONDERACIÓN DE RIESGOS, NO DILIGENCIAR ANALISIS OCI", "DILIGENCIE ANALISIS OCI PARA ESTA UNIDAD AUDITABLE")</f>
        <v>#REF!</v>
      </c>
      <c r="C45" s="116"/>
      <c r="D45" s="6">
        <f t="shared" si="4"/>
        <v>0</v>
      </c>
      <c r="E45" s="6"/>
      <c r="F45" s="6">
        <f t="shared" si="35"/>
        <v>0</v>
      </c>
      <c r="G45" s="117"/>
      <c r="H45" s="6">
        <f t="shared" si="5"/>
        <v>0</v>
      </c>
      <c r="I45" s="117"/>
      <c r="J45" s="6">
        <f t="shared" si="6"/>
        <v>0</v>
      </c>
      <c r="K45" s="6"/>
      <c r="L45" s="6">
        <f t="shared" si="36"/>
        <v>0</v>
      </c>
      <c r="M45" s="6"/>
      <c r="N45" s="6">
        <f t="shared" si="7"/>
        <v>0</v>
      </c>
      <c r="O45" s="6"/>
      <c r="P45" s="114">
        <f t="shared" si="37"/>
        <v>0</v>
      </c>
      <c r="Q45" s="6">
        <f t="shared" si="9"/>
        <v>0</v>
      </c>
      <c r="R45" s="6">
        <f t="shared" si="2"/>
        <v>0</v>
      </c>
      <c r="S45" s="6">
        <f t="shared" si="10"/>
        <v>0</v>
      </c>
      <c r="T45" s="6">
        <f t="shared" si="11"/>
        <v>0</v>
      </c>
      <c r="U45" s="6">
        <f t="shared" si="3"/>
        <v>0</v>
      </c>
      <c r="V45" s="6">
        <f t="shared" si="12"/>
        <v>0</v>
      </c>
      <c r="W45" s="113">
        <f t="shared" si="13"/>
        <v>0</v>
      </c>
      <c r="X45" s="14">
        <f t="shared" si="44"/>
        <v>0</v>
      </c>
      <c r="Y45" s="6">
        <f t="shared" si="45"/>
        <v>0</v>
      </c>
      <c r="Z45" s="6">
        <f t="shared" si="46"/>
        <v>0</v>
      </c>
      <c r="AA45" s="114">
        <f t="shared" si="47"/>
        <v>0</v>
      </c>
      <c r="AB45" s="14">
        <f t="shared" si="48"/>
        <v>0</v>
      </c>
      <c r="AC45" s="115" t="e">
        <f t="shared" si="49"/>
        <v>#DIV/0!</v>
      </c>
    </row>
    <row r="46" spans="1:29">
      <c r="A46" s="109" t="e">
        <f>+#REF!</f>
        <v>#REF!</v>
      </c>
      <c r="B46" s="121" t="e">
        <f>+IF(#REF!&gt;0%,"YA CUENTA CON PONDERACIÓN DE RIESGOS, NO DILIGENCIAR ANALISIS OCI", "DILIGENCIE ANALISIS OCI PARA ESTA UNIDAD AUDITABLE")</f>
        <v>#REF!</v>
      </c>
      <c r="C46" s="116"/>
      <c r="D46" s="6">
        <f t="shared" si="4"/>
        <v>0</v>
      </c>
      <c r="E46" s="6"/>
      <c r="F46" s="6">
        <f t="shared" si="35"/>
        <v>0</v>
      </c>
      <c r="G46" s="117"/>
      <c r="H46" s="6">
        <f t="shared" si="5"/>
        <v>0</v>
      </c>
      <c r="I46" s="117"/>
      <c r="J46" s="6">
        <f t="shared" si="6"/>
        <v>0</v>
      </c>
      <c r="K46" s="6"/>
      <c r="L46" s="6">
        <f t="shared" si="36"/>
        <v>0</v>
      </c>
      <c r="M46" s="6"/>
      <c r="N46" s="6">
        <f t="shared" si="7"/>
        <v>0</v>
      </c>
      <c r="O46" s="6"/>
      <c r="P46" s="114">
        <f t="shared" si="37"/>
        <v>0</v>
      </c>
      <c r="Q46" s="6">
        <f t="shared" si="9"/>
        <v>0</v>
      </c>
      <c r="R46" s="6">
        <f t="shared" si="2"/>
        <v>0</v>
      </c>
      <c r="S46" s="6">
        <f t="shared" si="10"/>
        <v>0</v>
      </c>
      <c r="T46" s="6">
        <f t="shared" si="11"/>
        <v>0</v>
      </c>
      <c r="U46" s="6">
        <f t="shared" si="3"/>
        <v>0</v>
      </c>
      <c r="V46" s="6">
        <f t="shared" si="12"/>
        <v>0</v>
      </c>
      <c r="W46" s="113">
        <f t="shared" si="13"/>
        <v>0</v>
      </c>
      <c r="X46" s="14">
        <f t="shared" si="44"/>
        <v>0</v>
      </c>
      <c r="Y46" s="6">
        <f t="shared" si="45"/>
        <v>0</v>
      </c>
      <c r="Z46" s="6">
        <f t="shared" si="46"/>
        <v>0</v>
      </c>
      <c r="AA46" s="114">
        <f t="shared" si="47"/>
        <v>0</v>
      </c>
      <c r="AB46" s="14">
        <f t="shared" si="48"/>
        <v>0</v>
      </c>
      <c r="AC46" s="115" t="e">
        <f t="shared" si="49"/>
        <v>#DIV/0!</v>
      </c>
    </row>
    <row r="47" spans="1:29">
      <c r="A47" s="109" t="e">
        <f>+#REF!</f>
        <v>#REF!</v>
      </c>
      <c r="B47" s="121" t="e">
        <f>+IF(#REF!&gt;0%,"YA CUENTA CON PONDERACIÓN DE RIESGOS, NO DILIGENCIAR ANALISIS OCI", "DILIGENCIE ANALISIS OCI PARA ESTA UNIDAD AUDITABLE")</f>
        <v>#REF!</v>
      </c>
      <c r="C47" s="116"/>
      <c r="D47" s="6">
        <f t="shared" si="4"/>
        <v>0</v>
      </c>
      <c r="E47" s="6"/>
      <c r="F47" s="6">
        <f t="shared" si="35"/>
        <v>0</v>
      </c>
      <c r="G47" s="117"/>
      <c r="H47" s="6">
        <f t="shared" si="5"/>
        <v>0</v>
      </c>
      <c r="I47" s="117"/>
      <c r="J47" s="6">
        <f t="shared" si="6"/>
        <v>0</v>
      </c>
      <c r="K47" s="6"/>
      <c r="L47" s="6">
        <f t="shared" si="36"/>
        <v>0</v>
      </c>
      <c r="M47" s="6"/>
      <c r="N47" s="6">
        <f t="shared" si="7"/>
        <v>0</v>
      </c>
      <c r="O47" s="6"/>
      <c r="P47" s="114">
        <f t="shared" si="37"/>
        <v>0</v>
      </c>
      <c r="Q47" s="6">
        <f t="shared" si="9"/>
        <v>0</v>
      </c>
      <c r="R47" s="6">
        <f t="shared" si="2"/>
        <v>0</v>
      </c>
      <c r="S47" s="6">
        <f t="shared" si="10"/>
        <v>0</v>
      </c>
      <c r="T47" s="6">
        <f t="shared" si="11"/>
        <v>0</v>
      </c>
      <c r="U47" s="6">
        <f t="shared" si="3"/>
        <v>0</v>
      </c>
      <c r="V47" s="6">
        <f t="shared" si="12"/>
        <v>0</v>
      </c>
      <c r="W47" s="113">
        <f t="shared" si="13"/>
        <v>0</v>
      </c>
      <c r="X47" s="14">
        <f t="shared" si="44"/>
        <v>0</v>
      </c>
      <c r="Y47" s="6">
        <f t="shared" si="45"/>
        <v>0</v>
      </c>
      <c r="Z47" s="6">
        <f t="shared" si="46"/>
        <v>0</v>
      </c>
      <c r="AA47" s="114">
        <f t="shared" si="47"/>
        <v>0</v>
      </c>
      <c r="AB47" s="14">
        <f t="shared" si="48"/>
        <v>0</v>
      </c>
      <c r="AC47" s="115" t="e">
        <f t="shared" si="49"/>
        <v>#DIV/0!</v>
      </c>
    </row>
    <row r="48" spans="1:29">
      <c r="A48" s="109" t="e">
        <f>+#REF!</f>
        <v>#REF!</v>
      </c>
      <c r="B48" s="121" t="e">
        <f>+IF(#REF!&gt;0%,"YA CUENTA CON PONDERACIÓN DE RIESGOS, NO DILIGENCIAR ANALISIS OCI", "DILIGENCIE ANALISIS OCI PARA ESTA UNIDAD AUDITABLE")</f>
        <v>#REF!</v>
      </c>
      <c r="C48" s="116"/>
      <c r="D48" s="6">
        <f t="shared" si="4"/>
        <v>0</v>
      </c>
      <c r="E48" s="6"/>
      <c r="F48" s="6">
        <f t="shared" si="35"/>
        <v>0</v>
      </c>
      <c r="G48" s="117"/>
      <c r="H48" s="6">
        <f t="shared" si="5"/>
        <v>0</v>
      </c>
      <c r="I48" s="117"/>
      <c r="J48" s="6">
        <f t="shared" si="6"/>
        <v>0</v>
      </c>
      <c r="K48" s="6"/>
      <c r="L48" s="6">
        <f t="shared" si="36"/>
        <v>0</v>
      </c>
      <c r="M48" s="6"/>
      <c r="N48" s="6">
        <f t="shared" si="7"/>
        <v>0</v>
      </c>
      <c r="O48" s="6"/>
      <c r="P48" s="114">
        <f t="shared" si="37"/>
        <v>0</v>
      </c>
      <c r="Q48" s="6">
        <f t="shared" si="9"/>
        <v>0</v>
      </c>
      <c r="R48" s="6">
        <f t="shared" si="2"/>
        <v>0</v>
      </c>
      <c r="S48" s="6">
        <f t="shared" si="10"/>
        <v>0</v>
      </c>
      <c r="T48" s="6">
        <f t="shared" si="11"/>
        <v>0</v>
      </c>
      <c r="U48" s="6">
        <f t="shared" si="3"/>
        <v>0</v>
      </c>
      <c r="V48" s="6">
        <f t="shared" si="12"/>
        <v>0</v>
      </c>
      <c r="W48" s="113">
        <f t="shared" si="13"/>
        <v>0</v>
      </c>
      <c r="X48" s="14">
        <f t="shared" si="44"/>
        <v>0</v>
      </c>
      <c r="Y48" s="6">
        <f t="shared" si="45"/>
        <v>0</v>
      </c>
      <c r="Z48" s="6">
        <f t="shared" si="46"/>
        <v>0</v>
      </c>
      <c r="AA48" s="114">
        <f t="shared" si="47"/>
        <v>0</v>
      </c>
      <c r="AB48" s="14">
        <f t="shared" si="48"/>
        <v>0</v>
      </c>
      <c r="AC48" s="115" t="e">
        <f t="shared" si="49"/>
        <v>#DIV/0!</v>
      </c>
    </row>
    <row r="49" spans="1:29">
      <c r="A49" s="109" t="e">
        <f>+#REF!</f>
        <v>#REF!</v>
      </c>
      <c r="B49" s="121" t="e">
        <f>+IF(#REF!&gt;0%,"YA CUENTA CON PONDERACIÓN DE RIESGOS, NO DILIGENCIAR ANALISIS OCI", "DILIGENCIE ANALISIS OCI PARA ESTA UNIDAD AUDITABLE")</f>
        <v>#REF!</v>
      </c>
      <c r="C49" s="116"/>
      <c r="D49" s="6">
        <f t="shared" si="4"/>
        <v>0</v>
      </c>
      <c r="E49" s="6"/>
      <c r="F49" s="6">
        <f t="shared" si="35"/>
        <v>0</v>
      </c>
      <c r="G49" s="117"/>
      <c r="H49" s="6">
        <f t="shared" si="5"/>
        <v>0</v>
      </c>
      <c r="I49" s="117"/>
      <c r="J49" s="6">
        <f t="shared" si="6"/>
        <v>0</v>
      </c>
      <c r="K49" s="6"/>
      <c r="L49" s="6">
        <f t="shared" si="36"/>
        <v>0</v>
      </c>
      <c r="M49" s="6"/>
      <c r="N49" s="6">
        <f t="shared" si="7"/>
        <v>0</v>
      </c>
      <c r="O49" s="6"/>
      <c r="P49" s="114">
        <f t="shared" si="37"/>
        <v>0</v>
      </c>
      <c r="Q49" s="6">
        <f t="shared" si="9"/>
        <v>0</v>
      </c>
      <c r="R49" s="6">
        <f t="shared" si="2"/>
        <v>0</v>
      </c>
      <c r="S49" s="6">
        <f t="shared" si="10"/>
        <v>0</v>
      </c>
      <c r="T49" s="6">
        <f t="shared" si="11"/>
        <v>0</v>
      </c>
      <c r="U49" s="6">
        <f t="shared" si="3"/>
        <v>0</v>
      </c>
      <c r="V49" s="6">
        <f t="shared" si="12"/>
        <v>0</v>
      </c>
      <c r="W49" s="113">
        <f t="shared" si="13"/>
        <v>0</v>
      </c>
      <c r="X49" s="14">
        <f t="shared" si="44"/>
        <v>0</v>
      </c>
      <c r="Y49" s="6">
        <f t="shared" si="45"/>
        <v>0</v>
      </c>
      <c r="Z49" s="6">
        <f t="shared" si="46"/>
        <v>0</v>
      </c>
      <c r="AA49" s="114">
        <f t="shared" si="47"/>
        <v>0</v>
      </c>
      <c r="AB49" s="14">
        <f t="shared" si="48"/>
        <v>0</v>
      </c>
      <c r="AC49" s="115" t="e">
        <f t="shared" si="49"/>
        <v>#DIV/0!</v>
      </c>
    </row>
    <row r="50" spans="1:29">
      <c r="A50" s="109" t="e">
        <f>+#REF!</f>
        <v>#REF!</v>
      </c>
      <c r="B50" s="121" t="e">
        <f>+IF(#REF!&gt;0%,"YA CUENTA CON PONDERACIÓN DE RIESGOS, NO DILIGENCIAR ANALISIS OCI", "DILIGENCIE ANALISIS OCI PARA ESTA UNIDAD AUDITABLE")</f>
        <v>#REF!</v>
      </c>
      <c r="C50" s="116"/>
      <c r="D50" s="6">
        <f t="shared" si="4"/>
        <v>0</v>
      </c>
      <c r="E50" s="6"/>
      <c r="F50" s="6">
        <f t="shared" si="35"/>
        <v>0</v>
      </c>
      <c r="G50" s="117"/>
      <c r="H50" s="6">
        <f t="shared" si="5"/>
        <v>0</v>
      </c>
      <c r="I50" s="117"/>
      <c r="J50" s="6">
        <f t="shared" si="6"/>
        <v>0</v>
      </c>
      <c r="K50" s="6"/>
      <c r="L50" s="6">
        <f t="shared" si="36"/>
        <v>0</v>
      </c>
      <c r="M50" s="6"/>
      <c r="N50" s="6">
        <f t="shared" si="7"/>
        <v>0</v>
      </c>
      <c r="O50" s="6"/>
      <c r="P50" s="114">
        <f t="shared" si="37"/>
        <v>0</v>
      </c>
      <c r="Q50" s="6">
        <f t="shared" si="9"/>
        <v>0</v>
      </c>
      <c r="R50" s="6">
        <f t="shared" si="2"/>
        <v>0</v>
      </c>
      <c r="S50" s="6">
        <f t="shared" si="10"/>
        <v>0</v>
      </c>
      <c r="T50" s="6">
        <f t="shared" si="11"/>
        <v>0</v>
      </c>
      <c r="U50" s="6">
        <f t="shared" si="3"/>
        <v>0</v>
      </c>
      <c r="V50" s="6">
        <f t="shared" si="12"/>
        <v>0</v>
      </c>
      <c r="W50" s="113">
        <f t="shared" si="13"/>
        <v>0</v>
      </c>
      <c r="X50" s="14">
        <f t="shared" si="44"/>
        <v>0</v>
      </c>
      <c r="Y50" s="6">
        <f t="shared" si="45"/>
        <v>0</v>
      </c>
      <c r="Z50" s="6">
        <f t="shared" si="46"/>
        <v>0</v>
      </c>
      <c r="AA50" s="114">
        <f t="shared" si="47"/>
        <v>0</v>
      </c>
      <c r="AB50" s="14">
        <f t="shared" si="48"/>
        <v>0</v>
      </c>
      <c r="AC50" s="115" t="e">
        <f t="shared" si="49"/>
        <v>#DIV/0!</v>
      </c>
    </row>
    <row r="51" spans="1:29">
      <c r="A51" s="109" t="e">
        <f>+#REF!</f>
        <v>#REF!</v>
      </c>
      <c r="B51" s="121" t="e">
        <f>+IF(#REF!&gt;0%,"YA CUENTA CON PONDERACIÓN DE RIESGOS, NO DILIGENCIAR ANALISIS OCI", "DILIGENCIE ANALISIS OCI PARA ESTA UNIDAD AUDITABLE")</f>
        <v>#REF!</v>
      </c>
      <c r="C51" s="116"/>
      <c r="D51" s="6">
        <f t="shared" si="4"/>
        <v>0</v>
      </c>
      <c r="E51" s="6"/>
      <c r="F51" s="6">
        <f t="shared" si="35"/>
        <v>0</v>
      </c>
      <c r="G51" s="117"/>
      <c r="H51" s="6">
        <f t="shared" si="5"/>
        <v>0</v>
      </c>
      <c r="I51" s="117"/>
      <c r="J51" s="6">
        <f t="shared" si="6"/>
        <v>0</v>
      </c>
      <c r="K51" s="6"/>
      <c r="L51" s="6">
        <f t="shared" si="36"/>
        <v>0</v>
      </c>
      <c r="M51" s="6"/>
      <c r="N51" s="6">
        <f t="shared" si="7"/>
        <v>0</v>
      </c>
      <c r="O51" s="6"/>
      <c r="P51" s="114">
        <f t="shared" si="37"/>
        <v>0</v>
      </c>
      <c r="Q51" s="6">
        <f t="shared" si="9"/>
        <v>0</v>
      </c>
      <c r="R51" s="6">
        <f t="shared" si="2"/>
        <v>0</v>
      </c>
      <c r="S51" s="6">
        <f t="shared" si="10"/>
        <v>0</v>
      </c>
      <c r="T51" s="6">
        <f t="shared" si="11"/>
        <v>0</v>
      </c>
      <c r="U51" s="6">
        <f t="shared" si="3"/>
        <v>0</v>
      </c>
      <c r="V51" s="6">
        <f t="shared" si="12"/>
        <v>0</v>
      </c>
      <c r="W51" s="113">
        <f t="shared" si="13"/>
        <v>0</v>
      </c>
      <c r="X51" s="14">
        <f t="shared" si="44"/>
        <v>0</v>
      </c>
      <c r="Y51" s="6">
        <f t="shared" si="45"/>
        <v>0</v>
      </c>
      <c r="Z51" s="6">
        <f t="shared" si="46"/>
        <v>0</v>
      </c>
      <c r="AA51" s="114">
        <f t="shared" si="47"/>
        <v>0</v>
      </c>
      <c r="AB51" s="14">
        <f t="shared" si="48"/>
        <v>0</v>
      </c>
      <c r="AC51" s="115" t="e">
        <f t="shared" si="49"/>
        <v>#DIV/0!</v>
      </c>
    </row>
    <row r="52" spans="1:29">
      <c r="A52" s="109" t="e">
        <f>+#REF!</f>
        <v>#REF!</v>
      </c>
      <c r="B52" s="121" t="e">
        <f>+IF(#REF!&gt;0%,"YA CUENTA CON PONDERACIÓN DE RIESGOS, NO DILIGENCIAR ANALISIS OCI", "DILIGENCIE ANALISIS OCI PARA ESTA UNIDAD AUDITABLE")</f>
        <v>#REF!</v>
      </c>
      <c r="C52" s="116"/>
      <c r="D52" s="6">
        <f t="shared" si="4"/>
        <v>0</v>
      </c>
      <c r="E52" s="6"/>
      <c r="F52" s="6">
        <f t="shared" si="35"/>
        <v>0</v>
      </c>
      <c r="G52" s="117"/>
      <c r="H52" s="6">
        <f t="shared" si="5"/>
        <v>0</v>
      </c>
      <c r="I52" s="117"/>
      <c r="J52" s="6">
        <f t="shared" si="6"/>
        <v>0</v>
      </c>
      <c r="K52" s="6"/>
      <c r="L52" s="6">
        <f t="shared" si="36"/>
        <v>0</v>
      </c>
      <c r="M52" s="6"/>
      <c r="N52" s="6">
        <f t="shared" si="7"/>
        <v>0</v>
      </c>
      <c r="O52" s="6"/>
      <c r="P52" s="114">
        <f t="shared" si="37"/>
        <v>0</v>
      </c>
      <c r="Q52" s="6">
        <f t="shared" si="9"/>
        <v>0</v>
      </c>
      <c r="R52" s="6">
        <f t="shared" si="2"/>
        <v>0</v>
      </c>
      <c r="S52" s="6">
        <f t="shared" si="10"/>
        <v>0</v>
      </c>
      <c r="T52" s="6">
        <f t="shared" si="11"/>
        <v>0</v>
      </c>
      <c r="U52" s="6">
        <f t="shared" si="3"/>
        <v>0</v>
      </c>
      <c r="V52" s="6">
        <f t="shared" si="12"/>
        <v>0</v>
      </c>
      <c r="W52" s="113">
        <f t="shared" si="13"/>
        <v>0</v>
      </c>
      <c r="X52" s="14">
        <f t="shared" si="44"/>
        <v>0</v>
      </c>
      <c r="Y52" s="6">
        <f t="shared" si="45"/>
        <v>0</v>
      </c>
      <c r="Z52" s="6">
        <f t="shared" si="46"/>
        <v>0</v>
      </c>
      <c r="AA52" s="114">
        <f t="shared" si="47"/>
        <v>0</v>
      </c>
      <c r="AB52" s="14">
        <f t="shared" si="48"/>
        <v>0</v>
      </c>
      <c r="AC52" s="115" t="e">
        <f t="shared" si="49"/>
        <v>#DIV/0!</v>
      </c>
    </row>
    <row r="53" spans="1:29">
      <c r="A53" s="109" t="e">
        <f>+#REF!</f>
        <v>#REF!</v>
      </c>
      <c r="B53" s="121" t="e">
        <f>+IF(#REF!&gt;0%,"YA CUENTA CON PONDERACIÓN DE RIESGOS, NO DILIGENCIAR ANALISIS OCI", "DILIGENCIE ANALISIS OCI PARA ESTA UNIDAD AUDITABLE")</f>
        <v>#REF!</v>
      </c>
      <c r="C53" s="116"/>
      <c r="D53" s="6">
        <f t="shared" si="4"/>
        <v>0</v>
      </c>
      <c r="E53" s="6"/>
      <c r="F53" s="6">
        <f t="shared" si="35"/>
        <v>0</v>
      </c>
      <c r="G53" s="117"/>
      <c r="H53" s="6">
        <f t="shared" si="5"/>
        <v>0</v>
      </c>
      <c r="I53" s="117"/>
      <c r="J53" s="6">
        <f t="shared" si="6"/>
        <v>0</v>
      </c>
      <c r="K53" s="6"/>
      <c r="L53" s="6">
        <f t="shared" si="36"/>
        <v>0</v>
      </c>
      <c r="M53" s="6"/>
      <c r="N53" s="6">
        <f t="shared" si="7"/>
        <v>0</v>
      </c>
      <c r="O53" s="6"/>
      <c r="P53" s="114">
        <f t="shared" si="37"/>
        <v>0</v>
      </c>
      <c r="Q53" s="6">
        <f t="shared" si="9"/>
        <v>0</v>
      </c>
      <c r="R53" s="6">
        <f t="shared" si="2"/>
        <v>0</v>
      </c>
      <c r="S53" s="6">
        <f t="shared" si="10"/>
        <v>0</v>
      </c>
      <c r="T53" s="6">
        <f t="shared" si="11"/>
        <v>0</v>
      </c>
      <c r="U53" s="6">
        <f t="shared" si="3"/>
        <v>0</v>
      </c>
      <c r="V53" s="6">
        <f t="shared" si="12"/>
        <v>0</v>
      </c>
      <c r="W53" s="113">
        <f t="shared" si="13"/>
        <v>0</v>
      </c>
      <c r="X53" s="14">
        <f t="shared" si="44"/>
        <v>0</v>
      </c>
      <c r="Y53" s="6">
        <f t="shared" si="45"/>
        <v>0</v>
      </c>
      <c r="Z53" s="6">
        <f t="shared" si="46"/>
        <v>0</v>
      </c>
      <c r="AA53" s="114">
        <f t="shared" si="47"/>
        <v>0</v>
      </c>
      <c r="AB53" s="14">
        <f t="shared" si="48"/>
        <v>0</v>
      </c>
      <c r="AC53" s="115" t="e">
        <f t="shared" si="49"/>
        <v>#DIV/0!</v>
      </c>
    </row>
    <row r="54" spans="1:29">
      <c r="A54" s="109" t="e">
        <f>+#REF!</f>
        <v>#REF!</v>
      </c>
      <c r="B54" s="121" t="e">
        <f>+IF(#REF!&gt;0%,"YA CUENTA CON PONDERACIÓN DE RIESGOS, NO DILIGENCIAR ANALISIS OCI", "DILIGENCIE ANALISIS OCI PARA ESTA UNIDAD AUDITABLE")</f>
        <v>#REF!</v>
      </c>
      <c r="C54" s="116"/>
      <c r="D54" s="6">
        <f t="shared" si="4"/>
        <v>0</v>
      </c>
      <c r="E54" s="6"/>
      <c r="F54" s="6">
        <f t="shared" si="35"/>
        <v>0</v>
      </c>
      <c r="G54" s="117"/>
      <c r="H54" s="6">
        <f t="shared" si="5"/>
        <v>0</v>
      </c>
      <c r="I54" s="117"/>
      <c r="J54" s="6">
        <f t="shared" si="6"/>
        <v>0</v>
      </c>
      <c r="K54" s="6"/>
      <c r="L54" s="6">
        <f t="shared" si="36"/>
        <v>0</v>
      </c>
      <c r="M54" s="6"/>
      <c r="N54" s="6">
        <f t="shared" si="7"/>
        <v>0</v>
      </c>
      <c r="O54" s="6"/>
      <c r="P54" s="114">
        <f t="shared" si="37"/>
        <v>0</v>
      </c>
      <c r="Q54" s="6">
        <f t="shared" si="9"/>
        <v>0</v>
      </c>
      <c r="R54" s="6">
        <f t="shared" si="2"/>
        <v>0</v>
      </c>
      <c r="S54" s="6">
        <f t="shared" si="10"/>
        <v>0</v>
      </c>
      <c r="T54" s="6">
        <f t="shared" si="11"/>
        <v>0</v>
      </c>
      <c r="U54" s="6">
        <f t="shared" si="3"/>
        <v>0</v>
      </c>
      <c r="V54" s="6">
        <f t="shared" si="12"/>
        <v>0</v>
      </c>
      <c r="W54" s="113">
        <f t="shared" si="13"/>
        <v>0</v>
      </c>
      <c r="X54" s="14">
        <f t="shared" si="44"/>
        <v>0</v>
      </c>
      <c r="Y54" s="6">
        <f t="shared" si="45"/>
        <v>0</v>
      </c>
      <c r="Z54" s="6">
        <f t="shared" si="46"/>
        <v>0</v>
      </c>
      <c r="AA54" s="114">
        <f t="shared" si="47"/>
        <v>0</v>
      </c>
      <c r="AB54" s="14">
        <f t="shared" si="48"/>
        <v>0</v>
      </c>
      <c r="AC54" s="115" t="e">
        <f t="shared" si="49"/>
        <v>#DIV/0!</v>
      </c>
    </row>
    <row r="55" spans="1:29">
      <c r="A55" s="109" t="e">
        <f>+#REF!</f>
        <v>#REF!</v>
      </c>
      <c r="B55" s="121" t="e">
        <f>+IF(#REF!&gt;0%,"YA CUENTA CON PONDERACIÓN DE RIESGOS, NO DILIGENCIAR ANALISIS OCI", "DILIGENCIE ANALISIS OCI PARA ESTA UNIDAD AUDITABLE")</f>
        <v>#REF!</v>
      </c>
      <c r="C55" s="116"/>
      <c r="D55" s="6">
        <f t="shared" si="4"/>
        <v>0</v>
      </c>
      <c r="E55" s="6"/>
      <c r="F55" s="6">
        <f t="shared" si="35"/>
        <v>0</v>
      </c>
      <c r="G55" s="117"/>
      <c r="H55" s="6">
        <f t="shared" si="5"/>
        <v>0</v>
      </c>
      <c r="I55" s="117"/>
      <c r="J55" s="6">
        <f t="shared" si="6"/>
        <v>0</v>
      </c>
      <c r="K55" s="6"/>
      <c r="L55" s="6">
        <f t="shared" si="36"/>
        <v>0</v>
      </c>
      <c r="M55" s="6"/>
      <c r="N55" s="6">
        <f t="shared" si="7"/>
        <v>0</v>
      </c>
      <c r="O55" s="6"/>
      <c r="P55" s="114">
        <f t="shared" si="37"/>
        <v>0</v>
      </c>
      <c r="Q55" s="6">
        <f t="shared" si="9"/>
        <v>0</v>
      </c>
      <c r="R55" s="6">
        <f t="shared" si="2"/>
        <v>0</v>
      </c>
      <c r="S55" s="6">
        <f t="shared" si="10"/>
        <v>0</v>
      </c>
      <c r="T55" s="6">
        <f t="shared" si="11"/>
        <v>0</v>
      </c>
      <c r="U55" s="6">
        <f t="shared" si="3"/>
        <v>0</v>
      </c>
      <c r="V55" s="6">
        <f t="shared" si="12"/>
        <v>0</v>
      </c>
      <c r="W55" s="113">
        <f t="shared" si="13"/>
        <v>0</v>
      </c>
      <c r="X55" s="14">
        <f t="shared" si="44"/>
        <v>0</v>
      </c>
      <c r="Y55" s="6">
        <f t="shared" si="45"/>
        <v>0</v>
      </c>
      <c r="Z55" s="6">
        <f t="shared" si="46"/>
        <v>0</v>
      </c>
      <c r="AA55" s="114">
        <f t="shared" si="47"/>
        <v>0</v>
      </c>
      <c r="AB55" s="14">
        <f t="shared" si="48"/>
        <v>0</v>
      </c>
      <c r="AC55" s="115" t="e">
        <f t="shared" si="49"/>
        <v>#DIV/0!</v>
      </c>
    </row>
    <row r="56" spans="1:29">
      <c r="A56" s="109" t="e">
        <f>+#REF!</f>
        <v>#REF!</v>
      </c>
      <c r="B56" s="121" t="e">
        <f>+IF(#REF!&gt;0%,"YA CUENTA CON PONDERACIÓN DE RIESGOS, NO DILIGENCIAR ANALISIS OCI", "DILIGENCIE ANALISIS OCI PARA ESTA UNIDAD AUDITABLE")</f>
        <v>#REF!</v>
      </c>
      <c r="C56" s="116"/>
      <c r="D56" s="6">
        <f t="shared" si="4"/>
        <v>0</v>
      </c>
      <c r="E56" s="6"/>
      <c r="F56" s="6">
        <f t="shared" si="35"/>
        <v>0</v>
      </c>
      <c r="G56" s="117"/>
      <c r="H56" s="6">
        <f t="shared" si="5"/>
        <v>0</v>
      </c>
      <c r="I56" s="117"/>
      <c r="J56" s="6">
        <f t="shared" si="6"/>
        <v>0</v>
      </c>
      <c r="K56" s="6"/>
      <c r="L56" s="6">
        <f t="shared" si="36"/>
        <v>0</v>
      </c>
      <c r="M56" s="6"/>
      <c r="N56" s="6">
        <f t="shared" si="7"/>
        <v>0</v>
      </c>
      <c r="O56" s="6"/>
      <c r="P56" s="114">
        <f t="shared" si="37"/>
        <v>0</v>
      </c>
      <c r="Q56" s="6">
        <f t="shared" si="9"/>
        <v>0</v>
      </c>
      <c r="R56" s="6">
        <f t="shared" si="2"/>
        <v>0</v>
      </c>
      <c r="S56" s="6">
        <f t="shared" si="10"/>
        <v>0</v>
      </c>
      <c r="T56" s="6">
        <f t="shared" si="11"/>
        <v>0</v>
      </c>
      <c r="U56" s="6">
        <f t="shared" si="3"/>
        <v>0</v>
      </c>
      <c r="V56" s="6">
        <f t="shared" si="12"/>
        <v>0</v>
      </c>
      <c r="W56" s="113">
        <f t="shared" si="13"/>
        <v>0</v>
      </c>
      <c r="X56" s="14">
        <f t="shared" si="44"/>
        <v>0</v>
      </c>
      <c r="Y56" s="6">
        <f t="shared" si="45"/>
        <v>0</v>
      </c>
      <c r="Z56" s="6">
        <f t="shared" si="46"/>
        <v>0</v>
      </c>
      <c r="AA56" s="114">
        <f t="shared" si="47"/>
        <v>0</v>
      </c>
      <c r="AB56" s="14">
        <f t="shared" si="48"/>
        <v>0</v>
      </c>
      <c r="AC56" s="115" t="e">
        <f t="shared" si="49"/>
        <v>#DIV/0!</v>
      </c>
    </row>
    <row r="57" spans="1:29">
      <c r="A57" s="109" t="e">
        <f>+#REF!</f>
        <v>#REF!</v>
      </c>
      <c r="B57" s="121" t="e">
        <f>+IF(#REF!&gt;0%,"YA CUENTA CON PONDERACIÓN DE RIESGOS, NO DILIGENCIAR ANALISIS OCI", "DILIGENCIE ANALISIS OCI PARA ESTA UNIDAD AUDITABLE")</f>
        <v>#REF!</v>
      </c>
      <c r="C57" s="116"/>
      <c r="D57" s="6">
        <f t="shared" si="4"/>
        <v>0</v>
      </c>
      <c r="E57" s="6"/>
      <c r="F57" s="6">
        <f t="shared" si="35"/>
        <v>0</v>
      </c>
      <c r="G57" s="117"/>
      <c r="H57" s="6">
        <f t="shared" si="5"/>
        <v>0</v>
      </c>
      <c r="I57" s="117"/>
      <c r="J57" s="6">
        <f t="shared" si="6"/>
        <v>0</v>
      </c>
      <c r="K57" s="6"/>
      <c r="L57" s="6">
        <f t="shared" si="36"/>
        <v>0</v>
      </c>
      <c r="M57" s="6"/>
      <c r="N57" s="6">
        <f t="shared" si="7"/>
        <v>0</v>
      </c>
      <c r="O57" s="6"/>
      <c r="P57" s="114">
        <f t="shared" si="37"/>
        <v>0</v>
      </c>
      <c r="Q57" s="6">
        <f t="shared" si="9"/>
        <v>0</v>
      </c>
      <c r="R57" s="6">
        <f t="shared" si="2"/>
        <v>0</v>
      </c>
      <c r="S57" s="6">
        <f t="shared" si="10"/>
        <v>0</v>
      </c>
      <c r="T57" s="6">
        <f t="shared" si="11"/>
        <v>0</v>
      </c>
      <c r="U57" s="6">
        <f t="shared" si="3"/>
        <v>0</v>
      </c>
      <c r="V57" s="6">
        <f t="shared" si="12"/>
        <v>0</v>
      </c>
      <c r="W57" s="113">
        <f t="shared" si="13"/>
        <v>0</v>
      </c>
      <c r="X57" s="14">
        <f t="shared" si="44"/>
        <v>0</v>
      </c>
      <c r="Y57" s="6">
        <f t="shared" si="45"/>
        <v>0</v>
      </c>
      <c r="Z57" s="6">
        <f t="shared" si="46"/>
        <v>0</v>
      </c>
      <c r="AA57" s="114">
        <f t="shared" si="47"/>
        <v>0</v>
      </c>
      <c r="AB57" s="14">
        <f t="shared" si="48"/>
        <v>0</v>
      </c>
      <c r="AC57" s="115" t="e">
        <f t="shared" si="49"/>
        <v>#DIV/0!</v>
      </c>
    </row>
    <row r="58" spans="1:29">
      <c r="A58" s="109" t="e">
        <f>+#REF!</f>
        <v>#REF!</v>
      </c>
      <c r="B58" s="121" t="e">
        <f>+IF(#REF!&gt;0%,"YA CUENTA CON PONDERACIÓN DE RIESGOS, NO DILIGENCIAR ANALISIS OCI", "DILIGENCIE ANALISIS OCI PARA ESTA UNIDAD AUDITABLE")</f>
        <v>#REF!</v>
      </c>
      <c r="C58" s="116"/>
      <c r="D58" s="6">
        <f t="shared" si="4"/>
        <v>0</v>
      </c>
      <c r="E58" s="6"/>
      <c r="F58" s="6">
        <f t="shared" si="35"/>
        <v>0</v>
      </c>
      <c r="G58" s="117"/>
      <c r="H58" s="6">
        <f t="shared" si="5"/>
        <v>0</v>
      </c>
      <c r="I58" s="117"/>
      <c r="J58" s="6">
        <f t="shared" si="6"/>
        <v>0</v>
      </c>
      <c r="K58" s="6"/>
      <c r="L58" s="6">
        <f t="shared" si="36"/>
        <v>0</v>
      </c>
      <c r="M58" s="6"/>
      <c r="N58" s="6">
        <f t="shared" si="7"/>
        <v>0</v>
      </c>
      <c r="O58" s="6"/>
      <c r="P58" s="114">
        <f t="shared" si="37"/>
        <v>0</v>
      </c>
      <c r="Q58" s="6">
        <f t="shared" si="9"/>
        <v>0</v>
      </c>
      <c r="R58" s="6">
        <f t="shared" si="2"/>
        <v>0</v>
      </c>
      <c r="S58" s="6">
        <f t="shared" si="10"/>
        <v>0</v>
      </c>
      <c r="T58" s="6">
        <f t="shared" si="11"/>
        <v>0</v>
      </c>
      <c r="U58" s="6">
        <f t="shared" si="3"/>
        <v>0</v>
      </c>
      <c r="V58" s="6">
        <f t="shared" si="12"/>
        <v>0</v>
      </c>
      <c r="W58" s="113">
        <f t="shared" si="13"/>
        <v>0</v>
      </c>
      <c r="X58" s="14">
        <f t="shared" si="44"/>
        <v>0</v>
      </c>
      <c r="Y58" s="6">
        <f t="shared" si="45"/>
        <v>0</v>
      </c>
      <c r="Z58" s="6">
        <f t="shared" si="46"/>
        <v>0</v>
      </c>
      <c r="AA58" s="114">
        <f t="shared" si="47"/>
        <v>0</v>
      </c>
      <c r="AB58" s="14">
        <f t="shared" si="48"/>
        <v>0</v>
      </c>
      <c r="AC58" s="115" t="e">
        <f t="shared" si="49"/>
        <v>#DIV/0!</v>
      </c>
    </row>
    <row r="59" spans="1:29">
      <c r="A59" s="109" t="e">
        <f>+#REF!</f>
        <v>#REF!</v>
      </c>
      <c r="B59" s="121" t="e">
        <f>+IF(#REF!&gt;0%,"YA CUENTA CON PONDERACIÓN DE RIESGOS, NO DILIGENCIAR ANALISIS OCI", "DILIGENCIE ANALISIS OCI PARA ESTA UNIDAD AUDITABLE")</f>
        <v>#REF!</v>
      </c>
      <c r="C59" s="116"/>
      <c r="D59" s="6">
        <f t="shared" si="4"/>
        <v>0</v>
      </c>
      <c r="E59" s="6"/>
      <c r="F59" s="6">
        <f t="shared" si="35"/>
        <v>0</v>
      </c>
      <c r="G59" s="117"/>
      <c r="H59" s="6">
        <f t="shared" si="5"/>
        <v>0</v>
      </c>
      <c r="I59" s="117"/>
      <c r="J59" s="6">
        <f t="shared" si="6"/>
        <v>0</v>
      </c>
      <c r="K59" s="6"/>
      <c r="L59" s="6">
        <f t="shared" si="36"/>
        <v>0</v>
      </c>
      <c r="M59" s="6"/>
      <c r="N59" s="6">
        <f t="shared" si="7"/>
        <v>0</v>
      </c>
      <c r="O59" s="6"/>
      <c r="P59" s="114">
        <f t="shared" si="37"/>
        <v>0</v>
      </c>
      <c r="Q59" s="6">
        <f t="shared" si="9"/>
        <v>0</v>
      </c>
      <c r="R59" s="6">
        <f t="shared" si="2"/>
        <v>0</v>
      </c>
      <c r="S59" s="6">
        <f t="shared" si="10"/>
        <v>0</v>
      </c>
      <c r="T59" s="6">
        <f t="shared" si="11"/>
        <v>0</v>
      </c>
      <c r="U59" s="6">
        <f t="shared" si="3"/>
        <v>0</v>
      </c>
      <c r="V59" s="6">
        <f t="shared" si="12"/>
        <v>0</v>
      </c>
      <c r="W59" s="113">
        <f t="shared" si="13"/>
        <v>0</v>
      </c>
      <c r="X59" s="14">
        <f t="shared" si="44"/>
        <v>0</v>
      </c>
      <c r="Y59" s="6">
        <f t="shared" si="45"/>
        <v>0</v>
      </c>
      <c r="Z59" s="6">
        <f t="shared" si="46"/>
        <v>0</v>
      </c>
      <c r="AA59" s="114">
        <f t="shared" si="47"/>
        <v>0</v>
      </c>
      <c r="AB59" s="14">
        <f t="shared" si="48"/>
        <v>0</v>
      </c>
      <c r="AC59" s="115" t="e">
        <f t="shared" si="49"/>
        <v>#DIV/0!</v>
      </c>
    </row>
    <row r="60" spans="1:29">
      <c r="A60" s="109" t="e">
        <f>+#REF!</f>
        <v>#REF!</v>
      </c>
      <c r="B60" s="121" t="e">
        <f>+IF(#REF!&gt;0%,"YA CUENTA CON PONDERACIÓN DE RIESGOS, NO DILIGENCIAR ANALISIS OCI", "DILIGENCIE ANALISIS OCI PARA ESTA UNIDAD AUDITABLE")</f>
        <v>#REF!</v>
      </c>
      <c r="C60" s="116"/>
      <c r="D60" s="6">
        <f t="shared" si="4"/>
        <v>0</v>
      </c>
      <c r="E60" s="6"/>
      <c r="F60" s="6">
        <f t="shared" si="35"/>
        <v>0</v>
      </c>
      <c r="G60" s="117"/>
      <c r="H60" s="6">
        <f t="shared" si="5"/>
        <v>0</v>
      </c>
      <c r="I60" s="117"/>
      <c r="J60" s="6">
        <f t="shared" si="6"/>
        <v>0</v>
      </c>
      <c r="K60" s="6"/>
      <c r="L60" s="6">
        <f t="shared" si="36"/>
        <v>0</v>
      </c>
      <c r="M60" s="6"/>
      <c r="N60" s="6">
        <f t="shared" si="7"/>
        <v>0</v>
      </c>
      <c r="O60" s="6"/>
      <c r="P60" s="114">
        <f t="shared" si="37"/>
        <v>0</v>
      </c>
      <c r="Q60" s="6">
        <f t="shared" si="9"/>
        <v>0</v>
      </c>
      <c r="R60" s="6">
        <f t="shared" si="2"/>
        <v>0</v>
      </c>
      <c r="S60" s="6">
        <f t="shared" si="10"/>
        <v>0</v>
      </c>
      <c r="T60" s="6">
        <f t="shared" si="11"/>
        <v>0</v>
      </c>
      <c r="U60" s="6">
        <f t="shared" si="3"/>
        <v>0</v>
      </c>
      <c r="V60" s="6">
        <f t="shared" si="12"/>
        <v>0</v>
      </c>
      <c r="W60" s="113">
        <f t="shared" si="13"/>
        <v>0</v>
      </c>
      <c r="X60" s="14">
        <f t="shared" si="44"/>
        <v>0</v>
      </c>
      <c r="Y60" s="6">
        <f t="shared" si="45"/>
        <v>0</v>
      </c>
      <c r="Z60" s="6">
        <f t="shared" si="46"/>
        <v>0</v>
      </c>
      <c r="AA60" s="114">
        <f t="shared" si="47"/>
        <v>0</v>
      </c>
      <c r="AB60" s="14">
        <f t="shared" si="48"/>
        <v>0</v>
      </c>
      <c r="AC60" s="115" t="e">
        <f t="shared" si="49"/>
        <v>#DIV/0!</v>
      </c>
    </row>
    <row r="61" spans="1:29">
      <c r="A61" s="109" t="e">
        <f>+#REF!</f>
        <v>#REF!</v>
      </c>
      <c r="B61" s="121" t="e">
        <f>+IF(#REF!&gt;0%,"YA CUENTA CON PONDERACIÓN DE RIESGOS, NO DILIGENCIAR ANALISIS OCI", "DILIGENCIE ANALISIS OCI PARA ESTA UNIDAD AUDITABLE")</f>
        <v>#REF!</v>
      </c>
      <c r="C61" s="116"/>
      <c r="D61" s="6">
        <f t="shared" si="4"/>
        <v>0</v>
      </c>
      <c r="E61" s="6"/>
      <c r="F61" s="6">
        <f t="shared" si="35"/>
        <v>0</v>
      </c>
      <c r="G61" s="117"/>
      <c r="H61" s="6">
        <f t="shared" si="5"/>
        <v>0</v>
      </c>
      <c r="I61" s="117"/>
      <c r="J61" s="6">
        <f t="shared" si="6"/>
        <v>0</v>
      </c>
      <c r="K61" s="6"/>
      <c r="L61" s="6">
        <f t="shared" si="36"/>
        <v>0</v>
      </c>
      <c r="M61" s="6"/>
      <c r="N61" s="6">
        <f t="shared" si="7"/>
        <v>0</v>
      </c>
      <c r="O61" s="6"/>
      <c r="P61" s="114">
        <f t="shared" si="37"/>
        <v>0</v>
      </c>
      <c r="Q61" s="6">
        <f t="shared" si="9"/>
        <v>0</v>
      </c>
      <c r="R61" s="6">
        <f t="shared" si="2"/>
        <v>0</v>
      </c>
      <c r="S61" s="6">
        <f t="shared" si="10"/>
        <v>0</v>
      </c>
      <c r="T61" s="6">
        <f t="shared" si="11"/>
        <v>0</v>
      </c>
      <c r="U61" s="6">
        <f t="shared" si="3"/>
        <v>0</v>
      </c>
      <c r="V61" s="6">
        <f t="shared" si="12"/>
        <v>0</v>
      </c>
      <c r="W61" s="113">
        <f t="shared" si="13"/>
        <v>0</v>
      </c>
      <c r="X61" s="14">
        <f t="shared" si="44"/>
        <v>0</v>
      </c>
      <c r="Y61" s="6">
        <f t="shared" si="45"/>
        <v>0</v>
      </c>
      <c r="Z61" s="6">
        <f t="shared" si="46"/>
        <v>0</v>
      </c>
      <c r="AA61" s="114">
        <f t="shared" si="47"/>
        <v>0</v>
      </c>
      <c r="AB61" s="14">
        <f t="shared" si="48"/>
        <v>0</v>
      </c>
      <c r="AC61" s="115" t="e">
        <f t="shared" si="49"/>
        <v>#DIV/0!</v>
      </c>
    </row>
    <row r="62" spans="1:29">
      <c r="A62" s="109" t="e">
        <f>+#REF!</f>
        <v>#REF!</v>
      </c>
      <c r="B62" s="121" t="e">
        <f>+IF(#REF!&gt;0%,"YA CUENTA CON PONDERACIÓN DE RIESGOS, NO DILIGENCIAR ANALISIS OCI", "DILIGENCIE ANALISIS OCI PARA ESTA UNIDAD AUDITABLE")</f>
        <v>#REF!</v>
      </c>
      <c r="C62" s="116"/>
      <c r="D62" s="6">
        <f t="shared" si="4"/>
        <v>0</v>
      </c>
      <c r="E62" s="6"/>
      <c r="F62" s="6">
        <f t="shared" si="35"/>
        <v>0</v>
      </c>
      <c r="G62" s="117"/>
      <c r="H62" s="6">
        <f t="shared" si="5"/>
        <v>0</v>
      </c>
      <c r="I62" s="117"/>
      <c r="J62" s="6">
        <f t="shared" si="6"/>
        <v>0</v>
      </c>
      <c r="K62" s="6"/>
      <c r="L62" s="6">
        <f t="shared" si="36"/>
        <v>0</v>
      </c>
      <c r="M62" s="6"/>
      <c r="N62" s="6">
        <f t="shared" si="7"/>
        <v>0</v>
      </c>
      <c r="O62" s="6"/>
      <c r="P62" s="114">
        <f t="shared" si="37"/>
        <v>0</v>
      </c>
      <c r="Q62" s="6">
        <f t="shared" si="9"/>
        <v>0</v>
      </c>
      <c r="R62" s="6">
        <f t="shared" si="2"/>
        <v>0</v>
      </c>
      <c r="S62" s="6">
        <f t="shared" si="10"/>
        <v>0</v>
      </c>
      <c r="T62" s="6">
        <f t="shared" si="11"/>
        <v>0</v>
      </c>
      <c r="U62" s="6">
        <f t="shared" si="3"/>
        <v>0</v>
      </c>
      <c r="V62" s="6">
        <f t="shared" si="12"/>
        <v>0</v>
      </c>
      <c r="W62" s="113">
        <f t="shared" si="13"/>
        <v>0</v>
      </c>
      <c r="X62" s="14">
        <f t="shared" si="44"/>
        <v>0</v>
      </c>
      <c r="Y62" s="6">
        <f t="shared" si="45"/>
        <v>0</v>
      </c>
      <c r="Z62" s="6">
        <f t="shared" si="46"/>
        <v>0</v>
      </c>
      <c r="AA62" s="114">
        <f t="shared" si="47"/>
        <v>0</v>
      </c>
      <c r="AB62" s="14">
        <f t="shared" si="48"/>
        <v>0</v>
      </c>
      <c r="AC62" s="115" t="e">
        <f t="shared" si="49"/>
        <v>#DIV/0!</v>
      </c>
    </row>
    <row r="63" spans="1:29">
      <c r="A63" s="109" t="e">
        <f>+#REF!</f>
        <v>#REF!</v>
      </c>
      <c r="B63" s="121" t="e">
        <f>+IF(#REF!&gt;0%,"YA CUENTA CON PONDERACIÓN DE RIESGOS, NO DILIGENCIAR ANALISIS OCI", "DILIGENCIE ANALISIS OCI PARA ESTA UNIDAD AUDITABLE")</f>
        <v>#REF!</v>
      </c>
      <c r="C63" s="116"/>
      <c r="D63" s="6">
        <f t="shared" si="4"/>
        <v>0</v>
      </c>
      <c r="E63" s="6"/>
      <c r="F63" s="6">
        <f t="shared" si="35"/>
        <v>0</v>
      </c>
      <c r="G63" s="117"/>
      <c r="H63" s="6">
        <f t="shared" si="5"/>
        <v>0</v>
      </c>
      <c r="I63" s="117"/>
      <c r="J63" s="6">
        <f t="shared" si="6"/>
        <v>0</v>
      </c>
      <c r="K63" s="6"/>
      <c r="L63" s="6">
        <f t="shared" si="36"/>
        <v>0</v>
      </c>
      <c r="M63" s="6"/>
      <c r="N63" s="6">
        <f t="shared" si="7"/>
        <v>0</v>
      </c>
      <c r="O63" s="6"/>
      <c r="P63" s="114">
        <f t="shared" si="37"/>
        <v>0</v>
      </c>
      <c r="Q63" s="6">
        <f t="shared" si="9"/>
        <v>0</v>
      </c>
      <c r="R63" s="6">
        <f t="shared" si="2"/>
        <v>0</v>
      </c>
      <c r="S63" s="6">
        <f t="shared" si="10"/>
        <v>0</v>
      </c>
      <c r="T63" s="6">
        <f t="shared" si="11"/>
        <v>0</v>
      </c>
      <c r="U63" s="6">
        <f t="shared" si="3"/>
        <v>0</v>
      </c>
      <c r="V63" s="6">
        <f t="shared" si="12"/>
        <v>0</v>
      </c>
      <c r="W63" s="113">
        <f t="shared" si="13"/>
        <v>0</v>
      </c>
      <c r="X63" s="14">
        <f t="shared" si="44"/>
        <v>0</v>
      </c>
      <c r="Y63" s="6">
        <f t="shared" si="45"/>
        <v>0</v>
      </c>
      <c r="Z63" s="6">
        <f t="shared" si="46"/>
        <v>0</v>
      </c>
      <c r="AA63" s="114">
        <f t="shared" si="47"/>
        <v>0</v>
      </c>
      <c r="AB63" s="14">
        <f t="shared" si="48"/>
        <v>0</v>
      </c>
      <c r="AC63" s="115" t="e">
        <f t="shared" si="49"/>
        <v>#DIV/0!</v>
      </c>
    </row>
    <row r="64" spans="1:29">
      <c r="A64" s="109" t="e">
        <f>+#REF!</f>
        <v>#REF!</v>
      </c>
      <c r="B64" s="121" t="e">
        <f>+IF(#REF!&gt;0%,"YA CUENTA CON PONDERACIÓN DE RIESGOS, NO DILIGENCIAR ANALISIS OCI", "DILIGENCIE ANALISIS OCI PARA ESTA UNIDAD AUDITABLE")</f>
        <v>#REF!</v>
      </c>
      <c r="C64" s="116"/>
      <c r="D64" s="6">
        <f t="shared" si="4"/>
        <v>0</v>
      </c>
      <c r="E64" s="6"/>
      <c r="F64" s="6">
        <f t="shared" si="35"/>
        <v>0</v>
      </c>
      <c r="G64" s="117"/>
      <c r="H64" s="6">
        <f t="shared" si="5"/>
        <v>0</v>
      </c>
      <c r="I64" s="117"/>
      <c r="J64" s="6">
        <f t="shared" si="6"/>
        <v>0</v>
      </c>
      <c r="K64" s="6"/>
      <c r="L64" s="6">
        <f t="shared" si="36"/>
        <v>0</v>
      </c>
      <c r="M64" s="6"/>
      <c r="N64" s="6">
        <f t="shared" si="7"/>
        <v>0</v>
      </c>
      <c r="O64" s="6"/>
      <c r="P64" s="114">
        <f t="shared" si="37"/>
        <v>0</v>
      </c>
      <c r="Q64" s="6">
        <f t="shared" si="9"/>
        <v>0</v>
      </c>
      <c r="R64" s="6">
        <f t="shared" si="2"/>
        <v>0</v>
      </c>
      <c r="S64" s="6">
        <f t="shared" si="10"/>
        <v>0</v>
      </c>
      <c r="T64" s="6">
        <f t="shared" si="11"/>
        <v>0</v>
      </c>
      <c r="U64" s="6">
        <f t="shared" si="3"/>
        <v>0</v>
      </c>
      <c r="V64" s="6">
        <f t="shared" si="12"/>
        <v>0</v>
      </c>
      <c r="W64" s="113">
        <f t="shared" si="13"/>
        <v>0</v>
      </c>
      <c r="X64" s="14">
        <f t="shared" si="44"/>
        <v>0</v>
      </c>
      <c r="Y64" s="6">
        <f t="shared" si="45"/>
        <v>0</v>
      </c>
      <c r="Z64" s="6">
        <f t="shared" si="46"/>
        <v>0</v>
      </c>
      <c r="AA64" s="114">
        <f t="shared" si="47"/>
        <v>0</v>
      </c>
      <c r="AB64" s="14">
        <f t="shared" si="48"/>
        <v>0</v>
      </c>
      <c r="AC64" s="115" t="e">
        <f t="shared" si="49"/>
        <v>#DIV/0!</v>
      </c>
    </row>
    <row r="65" spans="1:29">
      <c r="A65" s="109" t="e">
        <f>+#REF!</f>
        <v>#REF!</v>
      </c>
      <c r="B65" s="121" t="e">
        <f>+IF(#REF!&gt;0%,"YA CUENTA CON PONDERACIÓN DE RIESGOS, NO DILIGENCIAR ANALISIS OCI", "DILIGENCIE ANALISIS OCI PARA ESTA UNIDAD AUDITABLE")</f>
        <v>#REF!</v>
      </c>
      <c r="C65" s="116"/>
      <c r="D65" s="6">
        <f t="shared" si="4"/>
        <v>0</v>
      </c>
      <c r="E65" s="6"/>
      <c r="F65" s="6">
        <f t="shared" si="35"/>
        <v>0</v>
      </c>
      <c r="G65" s="117"/>
      <c r="H65" s="6">
        <f t="shared" si="5"/>
        <v>0</v>
      </c>
      <c r="I65" s="117"/>
      <c r="J65" s="6">
        <f t="shared" si="6"/>
        <v>0</v>
      </c>
      <c r="K65" s="6"/>
      <c r="L65" s="6">
        <f t="shared" si="36"/>
        <v>0</v>
      </c>
      <c r="M65" s="6"/>
      <c r="N65" s="6">
        <f t="shared" si="7"/>
        <v>0</v>
      </c>
      <c r="O65" s="6"/>
      <c r="P65" s="114">
        <f t="shared" si="37"/>
        <v>0</v>
      </c>
      <c r="Q65" s="6">
        <f t="shared" si="9"/>
        <v>0</v>
      </c>
      <c r="R65" s="6">
        <f t="shared" si="2"/>
        <v>0</v>
      </c>
      <c r="S65" s="6">
        <f t="shared" si="10"/>
        <v>0</v>
      </c>
      <c r="T65" s="6">
        <f t="shared" si="11"/>
        <v>0</v>
      </c>
      <c r="U65" s="6">
        <f t="shared" si="3"/>
        <v>0</v>
      </c>
      <c r="V65" s="6">
        <f t="shared" si="12"/>
        <v>0</v>
      </c>
      <c r="W65" s="113">
        <f t="shared" si="13"/>
        <v>0</v>
      </c>
      <c r="X65" s="14">
        <f t="shared" si="44"/>
        <v>0</v>
      </c>
      <c r="Y65" s="6">
        <f t="shared" si="45"/>
        <v>0</v>
      </c>
      <c r="Z65" s="6">
        <f t="shared" si="46"/>
        <v>0</v>
      </c>
      <c r="AA65" s="114">
        <f t="shared" si="47"/>
        <v>0</v>
      </c>
      <c r="AB65" s="14">
        <f t="shared" si="48"/>
        <v>0</v>
      </c>
      <c r="AC65" s="115" t="e">
        <f t="shared" si="49"/>
        <v>#DIV/0!</v>
      </c>
    </row>
    <row r="66" spans="1:29">
      <c r="A66" s="109" t="e">
        <f>+#REF!</f>
        <v>#REF!</v>
      </c>
      <c r="B66" s="121" t="e">
        <f>+IF(#REF!&gt;0%,"YA CUENTA CON PONDERACIÓN DE RIESGOS, NO DILIGENCIAR ANALISIS OCI", "DILIGENCIE ANALISIS OCI PARA ESTA UNIDAD AUDITABLE")</f>
        <v>#REF!</v>
      </c>
      <c r="C66" s="116"/>
      <c r="D66" s="6">
        <f t="shared" si="4"/>
        <v>0</v>
      </c>
      <c r="E66" s="6"/>
      <c r="F66" s="6">
        <f t="shared" si="35"/>
        <v>0</v>
      </c>
      <c r="G66" s="117"/>
      <c r="H66" s="6">
        <f t="shared" si="5"/>
        <v>0</v>
      </c>
      <c r="I66" s="117"/>
      <c r="J66" s="6">
        <f t="shared" si="6"/>
        <v>0</v>
      </c>
      <c r="K66" s="6"/>
      <c r="L66" s="6">
        <f t="shared" si="36"/>
        <v>0</v>
      </c>
      <c r="M66" s="6"/>
      <c r="N66" s="6">
        <f t="shared" si="7"/>
        <v>0</v>
      </c>
      <c r="O66" s="6"/>
      <c r="P66" s="114">
        <f t="shared" si="37"/>
        <v>0</v>
      </c>
      <c r="Q66" s="6">
        <f t="shared" si="9"/>
        <v>0</v>
      </c>
      <c r="R66" s="6">
        <f t="shared" si="2"/>
        <v>0</v>
      </c>
      <c r="S66" s="6">
        <f t="shared" si="10"/>
        <v>0</v>
      </c>
      <c r="T66" s="6">
        <f t="shared" si="11"/>
        <v>0</v>
      </c>
      <c r="U66" s="6">
        <f t="shared" si="3"/>
        <v>0</v>
      </c>
      <c r="V66" s="6">
        <f t="shared" si="12"/>
        <v>0</v>
      </c>
      <c r="W66" s="113">
        <f t="shared" si="13"/>
        <v>0</v>
      </c>
      <c r="X66" s="14">
        <f t="shared" si="44"/>
        <v>0</v>
      </c>
      <c r="Y66" s="6">
        <f t="shared" si="45"/>
        <v>0</v>
      </c>
      <c r="Z66" s="6">
        <f t="shared" si="46"/>
        <v>0</v>
      </c>
      <c r="AA66" s="114">
        <f t="shared" si="47"/>
        <v>0</v>
      </c>
      <c r="AB66" s="14">
        <f t="shared" si="48"/>
        <v>0</v>
      </c>
      <c r="AC66" s="115" t="e">
        <f t="shared" si="49"/>
        <v>#DIV/0!</v>
      </c>
    </row>
    <row r="67" spans="1:29">
      <c r="A67" s="109" t="e">
        <f>+#REF!</f>
        <v>#REF!</v>
      </c>
      <c r="B67" s="121" t="e">
        <f>+IF(#REF!&gt;0%,"YA CUENTA CON PONDERACIÓN DE RIESGOS, NO DILIGENCIAR ANALISIS OCI", "DILIGENCIE ANALISIS OCI PARA ESTA UNIDAD AUDITABLE")</f>
        <v>#REF!</v>
      </c>
      <c r="C67" s="116"/>
      <c r="D67" s="6">
        <f t="shared" si="4"/>
        <v>0</v>
      </c>
      <c r="E67" s="6"/>
      <c r="F67" s="6">
        <f t="shared" si="35"/>
        <v>0</v>
      </c>
      <c r="G67" s="117"/>
      <c r="H67" s="6">
        <f t="shared" si="5"/>
        <v>0</v>
      </c>
      <c r="I67" s="117"/>
      <c r="J67" s="6">
        <f t="shared" si="6"/>
        <v>0</v>
      </c>
      <c r="K67" s="6"/>
      <c r="L67" s="6">
        <f t="shared" si="36"/>
        <v>0</v>
      </c>
      <c r="M67" s="6"/>
      <c r="N67" s="6">
        <f t="shared" si="7"/>
        <v>0</v>
      </c>
      <c r="O67" s="6"/>
      <c r="P67" s="114">
        <f t="shared" si="37"/>
        <v>0</v>
      </c>
      <c r="Q67" s="6">
        <f t="shared" si="9"/>
        <v>0</v>
      </c>
      <c r="R67" s="6">
        <f t="shared" si="2"/>
        <v>0</v>
      </c>
      <c r="S67" s="6">
        <f t="shared" si="10"/>
        <v>0</v>
      </c>
      <c r="T67" s="6">
        <f t="shared" si="11"/>
        <v>0</v>
      </c>
      <c r="U67" s="6">
        <f t="shared" si="3"/>
        <v>0</v>
      </c>
      <c r="V67" s="6">
        <f t="shared" si="12"/>
        <v>0</v>
      </c>
      <c r="W67" s="113">
        <f t="shared" si="13"/>
        <v>0</v>
      </c>
      <c r="X67" s="14">
        <f t="shared" si="44"/>
        <v>0</v>
      </c>
      <c r="Y67" s="6">
        <f t="shared" si="45"/>
        <v>0</v>
      </c>
      <c r="Z67" s="6">
        <f t="shared" si="46"/>
        <v>0</v>
      </c>
      <c r="AA67" s="114">
        <f t="shared" si="47"/>
        <v>0</v>
      </c>
      <c r="AB67" s="14">
        <f t="shared" si="48"/>
        <v>0</v>
      </c>
      <c r="AC67" s="115" t="e">
        <f t="shared" si="49"/>
        <v>#DIV/0!</v>
      </c>
    </row>
    <row r="68" spans="1:29">
      <c r="A68" s="109" t="e">
        <f>+#REF!</f>
        <v>#REF!</v>
      </c>
      <c r="B68" s="121" t="e">
        <f>+IF(#REF!&gt;0%,"YA CUENTA CON PONDERACIÓN DE RIESGOS, NO DILIGENCIAR ANALISIS OCI", "DILIGENCIE ANALISIS OCI PARA ESTA UNIDAD AUDITABLE")</f>
        <v>#REF!</v>
      </c>
      <c r="C68" s="116"/>
      <c r="D68" s="6">
        <f t="shared" si="4"/>
        <v>0</v>
      </c>
      <c r="E68" s="6"/>
      <c r="F68" s="6">
        <f t="shared" si="35"/>
        <v>0</v>
      </c>
      <c r="G68" s="117"/>
      <c r="H68" s="6">
        <f t="shared" si="5"/>
        <v>0</v>
      </c>
      <c r="I68" s="117"/>
      <c r="J68" s="6">
        <f t="shared" si="6"/>
        <v>0</v>
      </c>
      <c r="K68" s="6"/>
      <c r="L68" s="6">
        <f t="shared" si="36"/>
        <v>0</v>
      </c>
      <c r="M68" s="6"/>
      <c r="N68" s="6">
        <f t="shared" si="7"/>
        <v>0</v>
      </c>
      <c r="O68" s="6"/>
      <c r="P68" s="114">
        <f t="shared" si="37"/>
        <v>0</v>
      </c>
      <c r="Q68" s="6">
        <f t="shared" si="9"/>
        <v>0</v>
      </c>
      <c r="R68" s="6">
        <f t="shared" si="2"/>
        <v>0</v>
      </c>
      <c r="S68" s="6">
        <f t="shared" si="10"/>
        <v>0</v>
      </c>
      <c r="T68" s="6">
        <f t="shared" si="11"/>
        <v>0</v>
      </c>
      <c r="U68" s="6">
        <f t="shared" si="3"/>
        <v>0</v>
      </c>
      <c r="V68" s="6">
        <f t="shared" si="12"/>
        <v>0</v>
      </c>
      <c r="W68" s="113">
        <f t="shared" si="13"/>
        <v>0</v>
      </c>
      <c r="X68" s="14">
        <f t="shared" si="44"/>
        <v>0</v>
      </c>
      <c r="Y68" s="6">
        <f t="shared" si="45"/>
        <v>0</v>
      </c>
      <c r="Z68" s="6">
        <f t="shared" si="46"/>
        <v>0</v>
      </c>
      <c r="AA68" s="114">
        <f t="shared" si="47"/>
        <v>0</v>
      </c>
      <c r="AB68" s="14">
        <f t="shared" si="48"/>
        <v>0</v>
      </c>
      <c r="AC68" s="115" t="e">
        <f t="shared" si="49"/>
        <v>#DIV/0!</v>
      </c>
    </row>
    <row r="69" spans="1:29">
      <c r="A69" s="109" t="e">
        <f>+#REF!</f>
        <v>#REF!</v>
      </c>
      <c r="B69" s="121" t="e">
        <f>+IF(#REF!&gt;0%,"YA CUENTA CON PONDERACIÓN DE RIESGOS, NO DILIGENCIAR ANALISIS OCI", "DILIGENCIE ANALISIS OCI PARA ESTA UNIDAD AUDITABLE")</f>
        <v>#REF!</v>
      </c>
      <c r="C69" s="116"/>
      <c r="D69" s="6">
        <f t="shared" si="4"/>
        <v>0</v>
      </c>
      <c r="E69" s="6"/>
      <c r="F69" s="6">
        <f t="shared" si="35"/>
        <v>0</v>
      </c>
      <c r="G69" s="117"/>
      <c r="H69" s="6">
        <f t="shared" si="5"/>
        <v>0</v>
      </c>
      <c r="I69" s="117"/>
      <c r="J69" s="6">
        <f t="shared" si="6"/>
        <v>0</v>
      </c>
      <c r="K69" s="6"/>
      <c r="L69" s="6">
        <f t="shared" si="36"/>
        <v>0</v>
      </c>
      <c r="M69" s="6"/>
      <c r="N69" s="6">
        <f t="shared" si="7"/>
        <v>0</v>
      </c>
      <c r="O69" s="6"/>
      <c r="P69" s="114">
        <f t="shared" si="37"/>
        <v>0</v>
      </c>
      <c r="Q69" s="6">
        <f t="shared" si="9"/>
        <v>0</v>
      </c>
      <c r="R69" s="6">
        <f t="shared" si="2"/>
        <v>0</v>
      </c>
      <c r="S69" s="6">
        <f t="shared" si="10"/>
        <v>0</v>
      </c>
      <c r="T69" s="6">
        <f t="shared" si="11"/>
        <v>0</v>
      </c>
      <c r="U69" s="6">
        <f t="shared" si="3"/>
        <v>0</v>
      </c>
      <c r="V69" s="6">
        <f t="shared" si="12"/>
        <v>0</v>
      </c>
      <c r="W69" s="113">
        <f t="shared" si="13"/>
        <v>0</v>
      </c>
      <c r="X69" s="14">
        <f t="shared" si="44"/>
        <v>0</v>
      </c>
      <c r="Y69" s="6">
        <f t="shared" si="45"/>
        <v>0</v>
      </c>
      <c r="Z69" s="6">
        <f t="shared" si="46"/>
        <v>0</v>
      </c>
      <c r="AA69" s="114">
        <f t="shared" si="47"/>
        <v>0</v>
      </c>
      <c r="AB69" s="14">
        <f t="shared" si="48"/>
        <v>0</v>
      </c>
      <c r="AC69" s="115" t="e">
        <f t="shared" si="49"/>
        <v>#DIV/0!</v>
      </c>
    </row>
    <row r="70" spans="1:29">
      <c r="A70" s="109" t="e">
        <f>+#REF!</f>
        <v>#REF!</v>
      </c>
      <c r="B70" s="121" t="e">
        <f>+IF(#REF!&gt;0%,"YA CUENTA CON PONDERACIÓN DE RIESGOS, NO DILIGENCIAR ANALISIS OCI", "DILIGENCIE ANALISIS OCI PARA ESTA UNIDAD AUDITABLE")</f>
        <v>#REF!</v>
      </c>
      <c r="C70" s="116"/>
      <c r="D70" s="6">
        <f t="shared" si="4"/>
        <v>0</v>
      </c>
      <c r="E70" s="6"/>
      <c r="F70" s="6">
        <f t="shared" si="35"/>
        <v>0</v>
      </c>
      <c r="G70" s="117"/>
      <c r="H70" s="6">
        <f t="shared" si="5"/>
        <v>0</v>
      </c>
      <c r="I70" s="117"/>
      <c r="J70" s="6">
        <f t="shared" si="6"/>
        <v>0</v>
      </c>
      <c r="K70" s="6"/>
      <c r="L70" s="6">
        <f t="shared" si="36"/>
        <v>0</v>
      </c>
      <c r="M70" s="6"/>
      <c r="N70" s="6">
        <f t="shared" si="7"/>
        <v>0</v>
      </c>
      <c r="O70" s="6"/>
      <c r="P70" s="114">
        <f t="shared" si="37"/>
        <v>0</v>
      </c>
      <c r="Q70" s="6">
        <f t="shared" si="9"/>
        <v>0</v>
      </c>
      <c r="R70" s="6">
        <f t="shared" si="2"/>
        <v>0</v>
      </c>
      <c r="S70" s="6">
        <f t="shared" si="10"/>
        <v>0</v>
      </c>
      <c r="T70" s="6">
        <f t="shared" si="11"/>
        <v>0</v>
      </c>
      <c r="U70" s="6">
        <f t="shared" si="3"/>
        <v>0</v>
      </c>
      <c r="V70" s="6">
        <f t="shared" si="12"/>
        <v>0</v>
      </c>
      <c r="W70" s="113">
        <f t="shared" si="13"/>
        <v>0</v>
      </c>
      <c r="X70" s="14">
        <f t="shared" si="44"/>
        <v>0</v>
      </c>
      <c r="Y70" s="6">
        <f t="shared" si="45"/>
        <v>0</v>
      </c>
      <c r="Z70" s="6">
        <f t="shared" si="46"/>
        <v>0</v>
      </c>
      <c r="AA70" s="114">
        <f t="shared" si="47"/>
        <v>0</v>
      </c>
      <c r="AB70" s="14">
        <f t="shared" si="48"/>
        <v>0</v>
      </c>
      <c r="AC70" s="115" t="e">
        <f t="shared" si="49"/>
        <v>#DIV/0!</v>
      </c>
    </row>
    <row r="71" spans="1:29">
      <c r="A71" s="109" t="e">
        <f>+#REF!</f>
        <v>#REF!</v>
      </c>
      <c r="B71" s="121" t="e">
        <f>+IF(#REF!&gt;0%,"YA CUENTA CON PONDERACIÓN DE RIESGOS, NO DILIGENCIAR ANALISIS OCI", "DILIGENCIE ANALISIS OCI PARA ESTA UNIDAD AUDITABLE")</f>
        <v>#REF!</v>
      </c>
      <c r="C71" s="116"/>
      <c r="D71" s="6">
        <f t="shared" si="4"/>
        <v>0</v>
      </c>
      <c r="E71" s="6"/>
      <c r="F71" s="6">
        <f t="shared" si="35"/>
        <v>0</v>
      </c>
      <c r="G71" s="117"/>
      <c r="H71" s="6">
        <f t="shared" si="5"/>
        <v>0</v>
      </c>
      <c r="I71" s="117"/>
      <c r="J71" s="6">
        <f t="shared" si="6"/>
        <v>0</v>
      </c>
      <c r="K71" s="6"/>
      <c r="L71" s="6">
        <f t="shared" si="36"/>
        <v>0</v>
      </c>
      <c r="M71" s="6"/>
      <c r="N71" s="6">
        <f t="shared" si="7"/>
        <v>0</v>
      </c>
      <c r="O71" s="6"/>
      <c r="P71" s="114">
        <f t="shared" si="37"/>
        <v>0</v>
      </c>
      <c r="Q71" s="6">
        <f t="shared" si="9"/>
        <v>0</v>
      </c>
      <c r="R71" s="6">
        <f t="shared" si="2"/>
        <v>0</v>
      </c>
      <c r="S71" s="6">
        <f t="shared" si="10"/>
        <v>0</v>
      </c>
      <c r="T71" s="6">
        <f t="shared" si="11"/>
        <v>0</v>
      </c>
      <c r="U71" s="6">
        <f t="shared" si="3"/>
        <v>0</v>
      </c>
      <c r="V71" s="6">
        <f t="shared" si="12"/>
        <v>0</v>
      </c>
      <c r="W71" s="113">
        <f t="shared" si="13"/>
        <v>0</v>
      </c>
      <c r="X71" s="14">
        <f t="shared" si="44"/>
        <v>0</v>
      </c>
      <c r="Y71" s="6">
        <f t="shared" si="45"/>
        <v>0</v>
      </c>
      <c r="Z71" s="6">
        <f t="shared" si="46"/>
        <v>0</v>
      </c>
      <c r="AA71" s="114">
        <f t="shared" si="47"/>
        <v>0</v>
      </c>
      <c r="AB71" s="14">
        <f t="shared" si="48"/>
        <v>0</v>
      </c>
      <c r="AC71" s="115" t="e">
        <f t="shared" si="49"/>
        <v>#DIV/0!</v>
      </c>
    </row>
    <row r="72" spans="1:29">
      <c r="A72" s="109" t="e">
        <f>+#REF!</f>
        <v>#REF!</v>
      </c>
      <c r="B72" s="121" t="e">
        <f>+IF(#REF!&gt;0%,"YA CUENTA CON PONDERACIÓN DE RIESGOS, NO DILIGENCIAR ANALISIS OCI", "DILIGENCIE ANALISIS OCI PARA ESTA UNIDAD AUDITABLE")</f>
        <v>#REF!</v>
      </c>
      <c r="C72" s="116"/>
      <c r="D72" s="6">
        <f t="shared" si="4"/>
        <v>0</v>
      </c>
      <c r="E72" s="6"/>
      <c r="F72" s="6">
        <f t="shared" si="35"/>
        <v>0</v>
      </c>
      <c r="G72" s="117"/>
      <c r="H72" s="6">
        <f t="shared" si="5"/>
        <v>0</v>
      </c>
      <c r="I72" s="117"/>
      <c r="J72" s="6">
        <f t="shared" si="6"/>
        <v>0</v>
      </c>
      <c r="K72" s="6"/>
      <c r="L72" s="6">
        <f t="shared" si="36"/>
        <v>0</v>
      </c>
      <c r="M72" s="6"/>
      <c r="N72" s="6">
        <f t="shared" si="7"/>
        <v>0</v>
      </c>
      <c r="O72" s="6"/>
      <c r="P72" s="114">
        <f t="shared" si="37"/>
        <v>0</v>
      </c>
      <c r="Q72" s="6">
        <f t="shared" si="9"/>
        <v>0</v>
      </c>
      <c r="R72" s="6">
        <f t="shared" si="2"/>
        <v>0</v>
      </c>
      <c r="S72" s="6">
        <f t="shared" si="10"/>
        <v>0</v>
      </c>
      <c r="T72" s="6">
        <f t="shared" si="11"/>
        <v>0</v>
      </c>
      <c r="U72" s="6">
        <f t="shared" si="3"/>
        <v>0</v>
      </c>
      <c r="V72" s="6">
        <f t="shared" si="12"/>
        <v>0</v>
      </c>
      <c r="W72" s="113">
        <f t="shared" si="13"/>
        <v>0</v>
      </c>
      <c r="X72" s="14">
        <f t="shared" si="44"/>
        <v>0</v>
      </c>
      <c r="Y72" s="6">
        <f t="shared" si="45"/>
        <v>0</v>
      </c>
      <c r="Z72" s="6">
        <f t="shared" si="46"/>
        <v>0</v>
      </c>
      <c r="AA72" s="114">
        <f t="shared" si="47"/>
        <v>0</v>
      </c>
      <c r="AB72" s="14">
        <f t="shared" si="48"/>
        <v>0</v>
      </c>
      <c r="AC72" s="115" t="e">
        <f t="shared" si="49"/>
        <v>#DIV/0!</v>
      </c>
    </row>
    <row r="73" spans="1:29">
      <c r="A73" s="109" t="e">
        <f>+#REF!</f>
        <v>#REF!</v>
      </c>
      <c r="B73" s="121" t="e">
        <f>+IF(#REF!&gt;0%,"YA CUENTA CON PONDERACIÓN DE RIESGOS, NO DILIGENCIAR ANALISIS OCI", "DILIGENCIE ANALISIS OCI PARA ESTA UNIDAD AUDITABLE")</f>
        <v>#REF!</v>
      </c>
      <c r="C73" s="116"/>
      <c r="D73" s="6">
        <f t="shared" si="4"/>
        <v>0</v>
      </c>
      <c r="E73" s="6"/>
      <c r="F73" s="6">
        <f t="shared" si="35"/>
        <v>0</v>
      </c>
      <c r="G73" s="117"/>
      <c r="H73" s="6">
        <f t="shared" si="5"/>
        <v>0</v>
      </c>
      <c r="I73" s="117"/>
      <c r="J73" s="6">
        <f t="shared" si="6"/>
        <v>0</v>
      </c>
      <c r="K73" s="6"/>
      <c r="L73" s="6">
        <f t="shared" si="36"/>
        <v>0</v>
      </c>
      <c r="M73" s="6"/>
      <c r="N73" s="6">
        <f t="shared" si="7"/>
        <v>0</v>
      </c>
      <c r="O73" s="6"/>
      <c r="P73" s="11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113">
        <f t="shared" si="13"/>
        <v>0</v>
      </c>
      <c r="X73" s="14">
        <f t="shared" si="44"/>
        <v>0</v>
      </c>
      <c r="Y73" s="6">
        <f t="shared" si="45"/>
        <v>0</v>
      </c>
      <c r="Z73" s="6">
        <f t="shared" si="46"/>
        <v>0</v>
      </c>
      <c r="AA73" s="114">
        <f t="shared" si="47"/>
        <v>0</v>
      </c>
      <c r="AB73" s="14">
        <f t="shared" si="48"/>
        <v>0</v>
      </c>
      <c r="AC73" s="115" t="e">
        <f t="shared" si="49"/>
        <v>#DIV/0!</v>
      </c>
    </row>
    <row r="74" spans="1:29">
      <c r="A74" s="109" t="e">
        <f>+#REF!</f>
        <v>#REF!</v>
      </c>
      <c r="B74" s="121" t="e">
        <f>+IF(#REF!&gt;0%,"YA CUENTA CON PONDERACIÓN DE RIESGOS, NO DILIGENCIAR ANALISIS OCI", "DILIGENCIE ANALISIS OCI PARA ESTA UNIDAD AUDITABLE")</f>
        <v>#REF!</v>
      </c>
      <c r="C74" s="116"/>
      <c r="D74" s="6">
        <f t="shared" ref="D74:D88" si="52">IF($C74="EXTREMA","E",IF($C74="ALTA","A",IF($C74="MEDIA","M",IF($C74="BAJA","B",0))))</f>
        <v>0</v>
      </c>
      <c r="E74" s="6"/>
      <c r="F74" s="6">
        <f t="shared" si="35"/>
        <v>0</v>
      </c>
      <c r="G74" s="117"/>
      <c r="H74" s="6">
        <f t="shared" ref="H74:H88" si="53">IF($G74="EXTREMA","E",IF($G74="ALTA","A",IF($G74="MEDIA","M",IF($G74="BAJA","B",0))))</f>
        <v>0</v>
      </c>
      <c r="I74" s="117"/>
      <c r="J74" s="6">
        <f t="shared" ref="J74:J88" si="54">IF($I74="EXTREMA","E",IF($I74="ALTA","A",IF($I74="MEDIA","M",IF($I74="BAJA","B",0))))</f>
        <v>0</v>
      </c>
      <c r="K74" s="6"/>
      <c r="L74" s="6">
        <f t="shared" si="36"/>
        <v>0</v>
      </c>
      <c r="M74" s="6"/>
      <c r="N74" s="6">
        <f t="shared" ref="N74:N88" si="55">IF($M74="EXTREMA","E",IF($M74="ALTA","A",IF($M74="MEDIA","M",IF($M74="BAJA","B",0))))</f>
        <v>0</v>
      </c>
      <c r="O74" s="6"/>
      <c r="P74" s="11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113">
        <f t="shared" ref="W74:W88" si="60">IF($O74="Critica no recuperable","E",IF($O74="Critica con recuperación parcial","A",IF($O74="Falta de oportunidad para atención usuarios","M",IF($O74="Falta de oportunidad para gestión de los procesos","B",0))))</f>
        <v>0</v>
      </c>
      <c r="X74" s="14">
        <f t="shared" si="44"/>
        <v>0</v>
      </c>
      <c r="Y74" s="6">
        <f t="shared" si="45"/>
        <v>0</v>
      </c>
      <c r="Z74" s="6">
        <f t="shared" si="46"/>
        <v>0</v>
      </c>
      <c r="AA74" s="114">
        <f t="shared" si="47"/>
        <v>0</v>
      </c>
      <c r="AB74" s="14">
        <f t="shared" si="48"/>
        <v>0</v>
      </c>
      <c r="AC74" s="115" t="e">
        <f t="shared" si="49"/>
        <v>#DIV/0!</v>
      </c>
    </row>
    <row r="75" spans="1:29">
      <c r="A75" s="109" t="e">
        <f>+#REF!</f>
        <v>#REF!</v>
      </c>
      <c r="B75" s="121" t="e">
        <f>+IF(#REF!&gt;0%,"YA CUENTA CON PONDERACIÓN DE RIESGOS, NO DILIGENCIAR ANALISIS OCI", "DILIGENCIE ANALISIS OCI PARA ESTA UNIDAD AUDITABLE")</f>
        <v>#REF!</v>
      </c>
      <c r="C75" s="116"/>
      <c r="D75" s="6">
        <f t="shared" si="52"/>
        <v>0</v>
      </c>
      <c r="E75" s="6"/>
      <c r="F75" s="6">
        <f t="shared" si="35"/>
        <v>0</v>
      </c>
      <c r="G75" s="117"/>
      <c r="H75" s="6">
        <f t="shared" si="53"/>
        <v>0</v>
      </c>
      <c r="I75" s="117"/>
      <c r="J75" s="6">
        <f t="shared" si="54"/>
        <v>0</v>
      </c>
      <c r="K75" s="6"/>
      <c r="L75" s="6">
        <f t="shared" si="36"/>
        <v>0</v>
      </c>
      <c r="M75" s="6"/>
      <c r="N75" s="6">
        <f t="shared" si="55"/>
        <v>0</v>
      </c>
      <c r="O75" s="6"/>
      <c r="P75" s="114">
        <f t="shared" si="37"/>
        <v>0</v>
      </c>
      <c r="Q75" s="6">
        <f t="shared" si="56"/>
        <v>0</v>
      </c>
      <c r="R75" s="6">
        <f t="shared" si="50"/>
        <v>0</v>
      </c>
      <c r="S75" s="6">
        <f t="shared" si="57"/>
        <v>0</v>
      </c>
      <c r="T75" s="6">
        <f t="shared" si="58"/>
        <v>0</v>
      </c>
      <c r="U75" s="6">
        <f t="shared" si="51"/>
        <v>0</v>
      </c>
      <c r="V75" s="6">
        <f t="shared" si="59"/>
        <v>0</v>
      </c>
      <c r="W75" s="113">
        <f t="shared" si="60"/>
        <v>0</v>
      </c>
      <c r="X75" s="14">
        <f t="shared" si="44"/>
        <v>0</v>
      </c>
      <c r="Y75" s="6">
        <f t="shared" si="45"/>
        <v>0</v>
      </c>
      <c r="Z75" s="6">
        <f t="shared" si="46"/>
        <v>0</v>
      </c>
      <c r="AA75" s="114">
        <f t="shared" si="47"/>
        <v>0</v>
      </c>
      <c r="AB75" s="14">
        <f t="shared" si="48"/>
        <v>0</v>
      </c>
      <c r="AC75" s="115" t="e">
        <f t="shared" si="49"/>
        <v>#DIV/0!</v>
      </c>
    </row>
    <row r="76" spans="1:29">
      <c r="A76" s="109" t="e">
        <f>+#REF!</f>
        <v>#REF!</v>
      </c>
      <c r="B76" s="121" t="e">
        <f>+IF(#REF!&gt;0%,"YA CUENTA CON PONDERACIÓN DE RIESGOS, NO DILIGENCIAR ANALISIS OCI", "DILIGENCIE ANALISIS OCI PARA ESTA UNIDAD AUDITABLE")</f>
        <v>#REF!</v>
      </c>
      <c r="C76" s="116"/>
      <c r="D76" s="6">
        <f t="shared" si="52"/>
        <v>0</v>
      </c>
      <c r="E76" s="6"/>
      <c r="F76" s="6">
        <f t="shared" si="35"/>
        <v>0</v>
      </c>
      <c r="G76" s="117"/>
      <c r="H76" s="6">
        <f t="shared" si="53"/>
        <v>0</v>
      </c>
      <c r="I76" s="117"/>
      <c r="J76" s="6">
        <f t="shared" si="54"/>
        <v>0</v>
      </c>
      <c r="K76" s="6"/>
      <c r="L76" s="6">
        <f t="shared" si="36"/>
        <v>0</v>
      </c>
      <c r="M76" s="6"/>
      <c r="N76" s="6">
        <f t="shared" si="55"/>
        <v>0</v>
      </c>
      <c r="O76" s="6"/>
      <c r="P76" s="114">
        <f t="shared" si="37"/>
        <v>0</v>
      </c>
      <c r="Q76" s="6">
        <f t="shared" si="56"/>
        <v>0</v>
      </c>
      <c r="R76" s="6">
        <f t="shared" si="50"/>
        <v>0</v>
      </c>
      <c r="S76" s="6">
        <f t="shared" si="57"/>
        <v>0</v>
      </c>
      <c r="T76" s="6">
        <f t="shared" si="58"/>
        <v>0</v>
      </c>
      <c r="U76" s="6">
        <f t="shared" si="51"/>
        <v>0</v>
      </c>
      <c r="V76" s="6">
        <f t="shared" si="59"/>
        <v>0</v>
      </c>
      <c r="W76" s="113">
        <f t="shared" si="60"/>
        <v>0</v>
      </c>
      <c r="X76" s="14">
        <f t="shared" si="44"/>
        <v>0</v>
      </c>
      <c r="Y76" s="6">
        <f t="shared" si="45"/>
        <v>0</v>
      </c>
      <c r="Z76" s="6">
        <f t="shared" si="46"/>
        <v>0</v>
      </c>
      <c r="AA76" s="114">
        <f t="shared" si="47"/>
        <v>0</v>
      </c>
      <c r="AB76" s="14">
        <f t="shared" si="48"/>
        <v>0</v>
      </c>
      <c r="AC76" s="115" t="e">
        <f t="shared" si="49"/>
        <v>#DIV/0!</v>
      </c>
    </row>
    <row r="77" spans="1:29">
      <c r="A77" s="109" t="e">
        <f>+#REF!</f>
        <v>#REF!</v>
      </c>
      <c r="B77" s="121" t="e">
        <f>+IF(#REF!&gt;0%,"YA CUENTA CON PONDERACIÓN DE RIESGOS, NO DILIGENCIAR ANALISIS OCI", "DILIGENCIE ANALISIS OCI PARA ESTA UNIDAD AUDITABLE")</f>
        <v>#REF!</v>
      </c>
      <c r="C77" s="116"/>
      <c r="D77" s="6">
        <f t="shared" si="52"/>
        <v>0</v>
      </c>
      <c r="E77" s="6"/>
      <c r="F77" s="6">
        <f t="shared" si="35"/>
        <v>0</v>
      </c>
      <c r="G77" s="117"/>
      <c r="H77" s="6">
        <f t="shared" si="53"/>
        <v>0</v>
      </c>
      <c r="I77" s="117"/>
      <c r="J77" s="6">
        <f t="shared" si="54"/>
        <v>0</v>
      </c>
      <c r="K77" s="6"/>
      <c r="L77" s="6">
        <f t="shared" si="36"/>
        <v>0</v>
      </c>
      <c r="M77" s="6"/>
      <c r="N77" s="6">
        <f t="shared" si="55"/>
        <v>0</v>
      </c>
      <c r="O77" s="6"/>
      <c r="P77" s="114">
        <f t="shared" si="37"/>
        <v>0</v>
      </c>
      <c r="Q77" s="6">
        <f t="shared" si="56"/>
        <v>0</v>
      </c>
      <c r="R77" s="6">
        <f t="shared" si="50"/>
        <v>0</v>
      </c>
      <c r="S77" s="6">
        <f t="shared" si="57"/>
        <v>0</v>
      </c>
      <c r="T77" s="6">
        <f t="shared" si="58"/>
        <v>0</v>
      </c>
      <c r="U77" s="6">
        <f t="shared" si="51"/>
        <v>0</v>
      </c>
      <c r="V77" s="6">
        <f t="shared" si="59"/>
        <v>0</v>
      </c>
      <c r="W77" s="113">
        <f t="shared" si="60"/>
        <v>0</v>
      </c>
      <c r="X77" s="14">
        <f t="shared" si="44"/>
        <v>0</v>
      </c>
      <c r="Y77" s="6">
        <f t="shared" si="45"/>
        <v>0</v>
      </c>
      <c r="Z77" s="6">
        <f t="shared" si="46"/>
        <v>0</v>
      </c>
      <c r="AA77" s="114">
        <f t="shared" si="47"/>
        <v>0</v>
      </c>
      <c r="AB77" s="14">
        <f t="shared" si="48"/>
        <v>0</v>
      </c>
      <c r="AC77" s="115" t="e">
        <f t="shared" si="49"/>
        <v>#DIV/0!</v>
      </c>
    </row>
    <row r="78" spans="1:29">
      <c r="A78" s="109" t="e">
        <f>+#REF!</f>
        <v>#REF!</v>
      </c>
      <c r="B78" s="121" t="e">
        <f>+IF(#REF!&gt;0%,"YA CUENTA CON PONDERACIÓN DE RIESGOS, NO DILIGENCIAR ANALISIS OCI", "DILIGENCIE ANALISIS OCI PARA ESTA UNIDAD AUDITABLE")</f>
        <v>#REF!</v>
      </c>
      <c r="C78" s="116"/>
      <c r="D78" s="6">
        <f t="shared" si="52"/>
        <v>0</v>
      </c>
      <c r="E78" s="6"/>
      <c r="F78" s="6">
        <f t="shared" si="35"/>
        <v>0</v>
      </c>
      <c r="G78" s="117"/>
      <c r="H78" s="6">
        <f t="shared" si="53"/>
        <v>0</v>
      </c>
      <c r="I78" s="117"/>
      <c r="J78" s="6">
        <f t="shared" si="54"/>
        <v>0</v>
      </c>
      <c r="K78" s="6"/>
      <c r="L78" s="6">
        <f t="shared" si="36"/>
        <v>0</v>
      </c>
      <c r="M78" s="6"/>
      <c r="N78" s="6">
        <f t="shared" si="55"/>
        <v>0</v>
      </c>
      <c r="O78" s="6"/>
      <c r="P78" s="114">
        <f t="shared" si="37"/>
        <v>0</v>
      </c>
      <c r="Q78" s="6">
        <f t="shared" si="56"/>
        <v>0</v>
      </c>
      <c r="R78" s="6">
        <f t="shared" si="50"/>
        <v>0</v>
      </c>
      <c r="S78" s="6">
        <f t="shared" si="57"/>
        <v>0</v>
      </c>
      <c r="T78" s="6">
        <f t="shared" si="58"/>
        <v>0</v>
      </c>
      <c r="U78" s="6">
        <f t="shared" si="51"/>
        <v>0</v>
      </c>
      <c r="V78" s="6">
        <f t="shared" si="59"/>
        <v>0</v>
      </c>
      <c r="W78" s="113">
        <f t="shared" si="60"/>
        <v>0</v>
      </c>
      <c r="X78" s="14">
        <f t="shared" si="44"/>
        <v>0</v>
      </c>
      <c r="Y78" s="6">
        <f t="shared" si="45"/>
        <v>0</v>
      </c>
      <c r="Z78" s="6">
        <f t="shared" si="46"/>
        <v>0</v>
      </c>
      <c r="AA78" s="114">
        <f t="shared" si="47"/>
        <v>0</v>
      </c>
      <c r="AB78" s="14">
        <f t="shared" si="48"/>
        <v>0</v>
      </c>
      <c r="AC78" s="115" t="e">
        <f t="shared" si="49"/>
        <v>#DIV/0!</v>
      </c>
    </row>
    <row r="79" spans="1:29">
      <c r="A79" s="109" t="e">
        <f>+#REF!</f>
        <v>#REF!</v>
      </c>
      <c r="B79" s="121" t="e">
        <f>+IF(#REF!&gt;0%,"YA CUENTA CON PONDERACIÓN DE RIESGOS, NO DILIGENCIAR ANALISIS OCI", "DILIGENCIE ANALISIS OCI PARA ESTA UNIDAD AUDITABLE")</f>
        <v>#REF!</v>
      </c>
      <c r="C79" s="116"/>
      <c r="D79" s="6">
        <f t="shared" si="52"/>
        <v>0</v>
      </c>
      <c r="E79" s="6"/>
      <c r="F79" s="6">
        <f t="shared" si="35"/>
        <v>0</v>
      </c>
      <c r="G79" s="117"/>
      <c r="H79" s="6">
        <f t="shared" si="53"/>
        <v>0</v>
      </c>
      <c r="I79" s="117"/>
      <c r="J79" s="6">
        <f t="shared" si="54"/>
        <v>0</v>
      </c>
      <c r="K79" s="6"/>
      <c r="L79" s="6">
        <f t="shared" si="36"/>
        <v>0</v>
      </c>
      <c r="M79" s="6"/>
      <c r="N79" s="6">
        <f t="shared" si="55"/>
        <v>0</v>
      </c>
      <c r="O79" s="6"/>
      <c r="P79" s="114">
        <f t="shared" si="37"/>
        <v>0</v>
      </c>
      <c r="Q79" s="6">
        <f t="shared" si="56"/>
        <v>0</v>
      </c>
      <c r="R79" s="6">
        <f t="shared" si="50"/>
        <v>0</v>
      </c>
      <c r="S79" s="6">
        <f t="shared" si="57"/>
        <v>0</v>
      </c>
      <c r="T79" s="6">
        <f t="shared" si="58"/>
        <v>0</v>
      </c>
      <c r="U79" s="6">
        <f t="shared" si="51"/>
        <v>0</v>
      </c>
      <c r="V79" s="6">
        <f t="shared" si="59"/>
        <v>0</v>
      </c>
      <c r="W79" s="113">
        <f t="shared" si="60"/>
        <v>0</v>
      </c>
      <c r="X79" s="14">
        <f t="shared" si="44"/>
        <v>0</v>
      </c>
      <c r="Y79" s="6">
        <f t="shared" si="45"/>
        <v>0</v>
      </c>
      <c r="Z79" s="6">
        <f t="shared" si="46"/>
        <v>0</v>
      </c>
      <c r="AA79" s="114">
        <f t="shared" si="47"/>
        <v>0</v>
      </c>
      <c r="AB79" s="14">
        <f t="shared" si="48"/>
        <v>0</v>
      </c>
      <c r="AC79" s="115" t="e">
        <f t="shared" si="49"/>
        <v>#DIV/0!</v>
      </c>
    </row>
    <row r="80" spans="1:29">
      <c r="A80" s="109" t="e">
        <f>+#REF!</f>
        <v>#REF!</v>
      </c>
      <c r="B80" s="121" t="e">
        <f>+IF(#REF!&gt;0%,"YA CUENTA CON PONDERACIÓN DE RIESGOS, NO DILIGENCIAR ANALISIS OCI", "DILIGENCIE ANALISIS OCI PARA ESTA UNIDAD AUDITABLE")</f>
        <v>#REF!</v>
      </c>
      <c r="C80" s="116"/>
      <c r="D80" s="6">
        <f t="shared" si="52"/>
        <v>0</v>
      </c>
      <c r="E80" s="6"/>
      <c r="F80" s="6">
        <f t="shared" si="35"/>
        <v>0</v>
      </c>
      <c r="G80" s="117"/>
      <c r="H80" s="6">
        <f t="shared" si="53"/>
        <v>0</v>
      </c>
      <c r="I80" s="117"/>
      <c r="J80" s="6">
        <f t="shared" si="54"/>
        <v>0</v>
      </c>
      <c r="K80" s="6"/>
      <c r="L80" s="6">
        <f t="shared" si="36"/>
        <v>0</v>
      </c>
      <c r="M80" s="6"/>
      <c r="N80" s="6">
        <f t="shared" si="55"/>
        <v>0</v>
      </c>
      <c r="O80" s="6"/>
      <c r="P80" s="114">
        <f t="shared" si="37"/>
        <v>0</v>
      </c>
      <c r="Q80" s="6">
        <f t="shared" si="56"/>
        <v>0</v>
      </c>
      <c r="R80" s="6">
        <f t="shared" si="50"/>
        <v>0</v>
      </c>
      <c r="S80" s="6">
        <f t="shared" si="57"/>
        <v>0</v>
      </c>
      <c r="T80" s="6">
        <f t="shared" si="58"/>
        <v>0</v>
      </c>
      <c r="U80" s="6">
        <f t="shared" si="51"/>
        <v>0</v>
      </c>
      <c r="V80" s="6">
        <f t="shared" si="59"/>
        <v>0</v>
      </c>
      <c r="W80" s="113">
        <f t="shared" si="60"/>
        <v>0</v>
      </c>
      <c r="X80" s="14">
        <f t="shared" si="44"/>
        <v>0</v>
      </c>
      <c r="Y80" s="6">
        <f t="shared" si="45"/>
        <v>0</v>
      </c>
      <c r="Z80" s="6">
        <f t="shared" si="46"/>
        <v>0</v>
      </c>
      <c r="AA80" s="114">
        <f t="shared" si="47"/>
        <v>0</v>
      </c>
      <c r="AB80" s="14">
        <f t="shared" si="48"/>
        <v>0</v>
      </c>
      <c r="AC80" s="115" t="e">
        <f t="shared" si="49"/>
        <v>#DIV/0!</v>
      </c>
    </row>
    <row r="81" spans="1:29">
      <c r="A81" s="109" t="e">
        <f>+#REF!</f>
        <v>#REF!</v>
      </c>
      <c r="B81" s="121" t="e">
        <f>+IF(#REF!&gt;0%,"YA CUENTA CON PONDERACIÓN DE RIESGOS, NO DILIGENCIAR ANALISIS OCI", "DILIGENCIE ANALISIS OCI PARA ESTA UNIDAD AUDITABLE")</f>
        <v>#REF!</v>
      </c>
      <c r="C81" s="116"/>
      <c r="D81" s="6">
        <f t="shared" si="52"/>
        <v>0</v>
      </c>
      <c r="E81" s="6"/>
      <c r="F81" s="6">
        <f t="shared" si="35"/>
        <v>0</v>
      </c>
      <c r="G81" s="117"/>
      <c r="H81" s="6">
        <f t="shared" si="53"/>
        <v>0</v>
      </c>
      <c r="I81" s="117"/>
      <c r="J81" s="6">
        <f t="shared" si="54"/>
        <v>0</v>
      </c>
      <c r="K81" s="6"/>
      <c r="L81" s="6">
        <f t="shared" si="36"/>
        <v>0</v>
      </c>
      <c r="M81" s="6"/>
      <c r="N81" s="6">
        <f t="shared" si="55"/>
        <v>0</v>
      </c>
      <c r="O81" s="6"/>
      <c r="P81" s="114">
        <f t="shared" si="37"/>
        <v>0</v>
      </c>
      <c r="Q81" s="6">
        <f t="shared" si="56"/>
        <v>0</v>
      </c>
      <c r="R81" s="6">
        <f t="shared" si="50"/>
        <v>0</v>
      </c>
      <c r="S81" s="6">
        <f t="shared" si="57"/>
        <v>0</v>
      </c>
      <c r="T81" s="6">
        <f t="shared" si="58"/>
        <v>0</v>
      </c>
      <c r="U81" s="6">
        <f t="shared" si="51"/>
        <v>0</v>
      </c>
      <c r="V81" s="6">
        <f t="shared" si="59"/>
        <v>0</v>
      </c>
      <c r="W81" s="113">
        <f t="shared" si="60"/>
        <v>0</v>
      </c>
      <c r="X81" s="14">
        <f t="shared" si="44"/>
        <v>0</v>
      </c>
      <c r="Y81" s="6">
        <f t="shared" si="45"/>
        <v>0</v>
      </c>
      <c r="Z81" s="6">
        <f t="shared" si="46"/>
        <v>0</v>
      </c>
      <c r="AA81" s="114">
        <f t="shared" si="47"/>
        <v>0</v>
      </c>
      <c r="AB81" s="14">
        <f t="shared" si="48"/>
        <v>0</v>
      </c>
      <c r="AC81" s="115" t="e">
        <f t="shared" si="49"/>
        <v>#DIV/0!</v>
      </c>
    </row>
    <row r="82" spans="1:29">
      <c r="A82" s="109" t="e">
        <f>+#REF!</f>
        <v>#REF!</v>
      </c>
      <c r="B82" s="121" t="e">
        <f>+IF(#REF!&gt;0%,"YA CUENTA CON PONDERACIÓN DE RIESGOS, NO DILIGENCIAR ANALISIS OCI", "DILIGENCIE ANALISIS OCI PARA ESTA UNIDAD AUDITABLE")</f>
        <v>#REF!</v>
      </c>
      <c r="C82" s="116"/>
      <c r="D82" s="6">
        <f t="shared" si="52"/>
        <v>0</v>
      </c>
      <c r="E82" s="6"/>
      <c r="F82" s="6">
        <f t="shared" si="35"/>
        <v>0</v>
      </c>
      <c r="G82" s="117"/>
      <c r="H82" s="6">
        <f t="shared" si="53"/>
        <v>0</v>
      </c>
      <c r="I82" s="117"/>
      <c r="J82" s="6">
        <f t="shared" si="54"/>
        <v>0</v>
      </c>
      <c r="K82" s="6"/>
      <c r="L82" s="6">
        <f t="shared" si="36"/>
        <v>0</v>
      </c>
      <c r="M82" s="6"/>
      <c r="N82" s="6">
        <f t="shared" si="55"/>
        <v>0</v>
      </c>
      <c r="O82" s="6"/>
      <c r="P82" s="114">
        <f t="shared" si="37"/>
        <v>0</v>
      </c>
      <c r="Q82" s="6">
        <f t="shared" si="56"/>
        <v>0</v>
      </c>
      <c r="R82" s="6">
        <f t="shared" si="50"/>
        <v>0</v>
      </c>
      <c r="S82" s="6">
        <f t="shared" si="57"/>
        <v>0</v>
      </c>
      <c r="T82" s="6">
        <f t="shared" si="58"/>
        <v>0</v>
      </c>
      <c r="U82" s="6">
        <f t="shared" si="51"/>
        <v>0</v>
      </c>
      <c r="V82" s="6">
        <f t="shared" si="59"/>
        <v>0</v>
      </c>
      <c r="W82" s="113">
        <f t="shared" si="60"/>
        <v>0</v>
      </c>
      <c r="X82" s="14">
        <f t="shared" si="44"/>
        <v>0</v>
      </c>
      <c r="Y82" s="6">
        <f t="shared" si="45"/>
        <v>0</v>
      </c>
      <c r="Z82" s="6">
        <f t="shared" si="46"/>
        <v>0</v>
      </c>
      <c r="AA82" s="114">
        <f t="shared" si="47"/>
        <v>0</v>
      </c>
      <c r="AB82" s="14">
        <f t="shared" si="48"/>
        <v>0</v>
      </c>
      <c r="AC82" s="115" t="e">
        <f t="shared" si="49"/>
        <v>#DIV/0!</v>
      </c>
    </row>
    <row r="83" spans="1:29">
      <c r="A83" s="109" t="e">
        <f>+#REF!</f>
        <v>#REF!</v>
      </c>
      <c r="B83" s="121" t="e">
        <f>+IF(#REF!&gt;0%,"YA CUENTA CON PONDERACIÓN DE RIESGOS, NO DILIGENCIAR ANALISIS OCI", "DILIGENCIE ANALISIS OCI PARA ESTA UNIDAD AUDITABLE")</f>
        <v>#REF!</v>
      </c>
      <c r="C83" s="116"/>
      <c r="D83" s="6">
        <f t="shared" si="52"/>
        <v>0</v>
      </c>
      <c r="E83" s="6"/>
      <c r="F83" s="6">
        <f t="shared" si="35"/>
        <v>0</v>
      </c>
      <c r="G83" s="117"/>
      <c r="H83" s="6">
        <f t="shared" si="53"/>
        <v>0</v>
      </c>
      <c r="I83" s="117"/>
      <c r="J83" s="6">
        <f t="shared" si="54"/>
        <v>0</v>
      </c>
      <c r="K83" s="6"/>
      <c r="L83" s="6">
        <f t="shared" si="36"/>
        <v>0</v>
      </c>
      <c r="M83" s="6"/>
      <c r="N83" s="6">
        <f t="shared" si="55"/>
        <v>0</v>
      </c>
      <c r="O83" s="6"/>
      <c r="P83" s="114">
        <f t="shared" si="37"/>
        <v>0</v>
      </c>
      <c r="Q83" s="6">
        <f t="shared" si="56"/>
        <v>0</v>
      </c>
      <c r="R83" s="6">
        <f t="shared" si="50"/>
        <v>0</v>
      </c>
      <c r="S83" s="6">
        <f t="shared" si="57"/>
        <v>0</v>
      </c>
      <c r="T83" s="6">
        <f t="shared" si="58"/>
        <v>0</v>
      </c>
      <c r="U83" s="6">
        <f t="shared" si="51"/>
        <v>0</v>
      </c>
      <c r="V83" s="6">
        <f t="shared" si="59"/>
        <v>0</v>
      </c>
      <c r="W83" s="113">
        <f t="shared" si="60"/>
        <v>0</v>
      </c>
      <c r="X83" s="14">
        <f t="shared" si="44"/>
        <v>0</v>
      </c>
      <c r="Y83" s="6">
        <f t="shared" si="45"/>
        <v>0</v>
      </c>
      <c r="Z83" s="6">
        <f t="shared" si="46"/>
        <v>0</v>
      </c>
      <c r="AA83" s="114">
        <f t="shared" si="47"/>
        <v>0</v>
      </c>
      <c r="AB83" s="14">
        <f t="shared" si="48"/>
        <v>0</v>
      </c>
      <c r="AC83" s="115" t="e">
        <f t="shared" si="49"/>
        <v>#DIV/0!</v>
      </c>
    </row>
    <row r="84" spans="1:29">
      <c r="A84" s="109" t="e">
        <f>+#REF!</f>
        <v>#REF!</v>
      </c>
      <c r="B84" s="121" t="e">
        <f>+IF(#REF!&gt;0%,"YA CUENTA CON PONDERACIÓN DE RIESGOS, NO DILIGENCIAR ANALISIS OCI", "DILIGENCIE ANALISIS OCI PARA ESTA UNIDAD AUDITABLE")</f>
        <v>#REF!</v>
      </c>
      <c r="C84" s="116"/>
      <c r="D84" s="6">
        <f t="shared" si="52"/>
        <v>0</v>
      </c>
      <c r="E84" s="6"/>
      <c r="F84" s="6">
        <f t="shared" si="35"/>
        <v>0</v>
      </c>
      <c r="G84" s="117"/>
      <c r="H84" s="6">
        <f t="shared" si="53"/>
        <v>0</v>
      </c>
      <c r="I84" s="117"/>
      <c r="J84" s="6">
        <f t="shared" si="54"/>
        <v>0</v>
      </c>
      <c r="K84" s="6"/>
      <c r="L84" s="6">
        <f t="shared" si="36"/>
        <v>0</v>
      </c>
      <c r="M84" s="6"/>
      <c r="N84" s="6">
        <f t="shared" si="55"/>
        <v>0</v>
      </c>
      <c r="O84" s="6"/>
      <c r="P84" s="114">
        <f t="shared" si="37"/>
        <v>0</v>
      </c>
      <c r="Q84" s="6">
        <f t="shared" si="56"/>
        <v>0</v>
      </c>
      <c r="R84" s="6">
        <f t="shared" si="50"/>
        <v>0</v>
      </c>
      <c r="S84" s="6">
        <f t="shared" si="57"/>
        <v>0</v>
      </c>
      <c r="T84" s="6">
        <f t="shared" si="58"/>
        <v>0</v>
      </c>
      <c r="U84" s="6">
        <f t="shared" si="51"/>
        <v>0</v>
      </c>
      <c r="V84" s="6">
        <f t="shared" si="59"/>
        <v>0</v>
      </c>
      <c r="W84" s="113">
        <f t="shared" si="60"/>
        <v>0</v>
      </c>
      <c r="X84" s="14">
        <f t="shared" si="44"/>
        <v>0</v>
      </c>
      <c r="Y84" s="6">
        <f t="shared" si="45"/>
        <v>0</v>
      </c>
      <c r="Z84" s="6">
        <f t="shared" si="46"/>
        <v>0</v>
      </c>
      <c r="AA84" s="114">
        <f t="shared" si="47"/>
        <v>0</v>
      </c>
      <c r="AB84" s="14">
        <f t="shared" si="48"/>
        <v>0</v>
      </c>
      <c r="AC84" s="115" t="e">
        <f t="shared" si="49"/>
        <v>#DIV/0!</v>
      </c>
    </row>
    <row r="85" spans="1:29">
      <c r="A85" s="109" t="e">
        <f>+#REF!</f>
        <v>#REF!</v>
      </c>
      <c r="B85" s="121" t="e">
        <f>+IF(#REF!&gt;0%,"YA CUENTA CON PONDERACIÓN DE RIESGOS, NO DILIGENCIAR ANALISIS OCI", "DILIGENCIE ANALISIS OCI PARA ESTA UNIDAD AUDITABLE")</f>
        <v>#REF!</v>
      </c>
      <c r="C85" s="116"/>
      <c r="D85" s="6">
        <f t="shared" si="52"/>
        <v>0</v>
      </c>
      <c r="E85" s="6"/>
      <c r="F85" s="6">
        <f t="shared" si="35"/>
        <v>0</v>
      </c>
      <c r="G85" s="117"/>
      <c r="H85" s="6">
        <f t="shared" si="53"/>
        <v>0</v>
      </c>
      <c r="I85" s="117"/>
      <c r="J85" s="6">
        <f t="shared" si="54"/>
        <v>0</v>
      </c>
      <c r="K85" s="6"/>
      <c r="L85" s="6">
        <f t="shared" si="36"/>
        <v>0</v>
      </c>
      <c r="M85" s="6"/>
      <c r="N85" s="6">
        <f t="shared" si="55"/>
        <v>0</v>
      </c>
      <c r="O85" s="6"/>
      <c r="P85" s="114">
        <f t="shared" si="37"/>
        <v>0</v>
      </c>
      <c r="Q85" s="6">
        <f t="shared" si="56"/>
        <v>0</v>
      </c>
      <c r="R85" s="6">
        <f t="shared" si="50"/>
        <v>0</v>
      </c>
      <c r="S85" s="6">
        <f t="shared" si="57"/>
        <v>0</v>
      </c>
      <c r="T85" s="6">
        <f t="shared" si="58"/>
        <v>0</v>
      </c>
      <c r="U85" s="6">
        <f t="shared" si="51"/>
        <v>0</v>
      </c>
      <c r="V85" s="6">
        <f t="shared" si="59"/>
        <v>0</v>
      </c>
      <c r="W85" s="113">
        <f t="shared" si="60"/>
        <v>0</v>
      </c>
      <c r="X85" s="14">
        <f t="shared" si="44"/>
        <v>0</v>
      </c>
      <c r="Y85" s="6">
        <f t="shared" si="45"/>
        <v>0</v>
      </c>
      <c r="Z85" s="6">
        <f t="shared" si="46"/>
        <v>0</v>
      </c>
      <c r="AA85" s="114">
        <f t="shared" si="47"/>
        <v>0</v>
      </c>
      <c r="AB85" s="14">
        <f t="shared" si="48"/>
        <v>0</v>
      </c>
      <c r="AC85" s="115" t="e">
        <f t="shared" si="49"/>
        <v>#DIV/0!</v>
      </c>
    </row>
    <row r="86" spans="1:29">
      <c r="A86" s="109" t="e">
        <f>+#REF!</f>
        <v>#REF!</v>
      </c>
      <c r="B86" s="121" t="e">
        <f>+IF(#REF!&gt;0%,"YA CUENTA CON PONDERACIÓN DE RIESGOS, NO DILIGENCIAR ANALISIS OCI", "DILIGENCIE ANALISIS OCI PARA ESTA UNIDAD AUDITABLE")</f>
        <v>#REF!</v>
      </c>
      <c r="C86" s="116"/>
      <c r="D86" s="6">
        <f t="shared" si="52"/>
        <v>0</v>
      </c>
      <c r="E86" s="6"/>
      <c r="F86" s="6">
        <f t="shared" si="35"/>
        <v>0</v>
      </c>
      <c r="G86" s="117"/>
      <c r="H86" s="6">
        <f t="shared" si="53"/>
        <v>0</v>
      </c>
      <c r="I86" s="117"/>
      <c r="J86" s="6">
        <f t="shared" si="54"/>
        <v>0</v>
      </c>
      <c r="K86" s="6"/>
      <c r="L86" s="6">
        <f t="shared" si="36"/>
        <v>0</v>
      </c>
      <c r="M86" s="6"/>
      <c r="N86" s="6">
        <f t="shared" si="55"/>
        <v>0</v>
      </c>
      <c r="O86" s="6"/>
      <c r="P86" s="114">
        <f t="shared" si="37"/>
        <v>0</v>
      </c>
      <c r="Q86" s="6">
        <f t="shared" si="56"/>
        <v>0</v>
      </c>
      <c r="R86" s="6">
        <f t="shared" si="50"/>
        <v>0</v>
      </c>
      <c r="S86" s="6">
        <f t="shared" si="57"/>
        <v>0</v>
      </c>
      <c r="T86" s="6">
        <f t="shared" si="58"/>
        <v>0</v>
      </c>
      <c r="U86" s="6">
        <f t="shared" si="51"/>
        <v>0</v>
      </c>
      <c r="V86" s="6">
        <f t="shared" si="59"/>
        <v>0</v>
      </c>
      <c r="W86" s="113">
        <f t="shared" si="60"/>
        <v>0</v>
      </c>
      <c r="X86" s="14">
        <f t="shared" si="44"/>
        <v>0</v>
      </c>
      <c r="Y86" s="6">
        <f t="shared" si="45"/>
        <v>0</v>
      </c>
      <c r="Z86" s="6">
        <f t="shared" si="46"/>
        <v>0</v>
      </c>
      <c r="AA86" s="114">
        <f t="shared" si="47"/>
        <v>0</v>
      </c>
      <c r="AB86" s="14">
        <f t="shared" si="48"/>
        <v>0</v>
      </c>
      <c r="AC86" s="115" t="e">
        <f t="shared" si="49"/>
        <v>#DIV/0!</v>
      </c>
    </row>
    <row r="87" spans="1:29">
      <c r="A87" s="109" t="e">
        <f>+#REF!</f>
        <v>#REF!</v>
      </c>
      <c r="B87" s="121" t="e">
        <f>+IF(#REF!&gt;0%,"YA CUENTA CON PONDERACIÓN DE RIESGOS, NO DILIGENCIAR ANALISIS OCI", "DILIGENCIE ANALISIS OCI PARA ESTA UNIDAD AUDITABLE")</f>
        <v>#REF!</v>
      </c>
      <c r="C87" s="116"/>
      <c r="D87" s="6">
        <f t="shared" si="52"/>
        <v>0</v>
      </c>
      <c r="E87" s="6"/>
      <c r="F87" s="6">
        <f t="shared" si="35"/>
        <v>0</v>
      </c>
      <c r="G87" s="117"/>
      <c r="H87" s="6">
        <f t="shared" si="53"/>
        <v>0</v>
      </c>
      <c r="I87" s="117"/>
      <c r="J87" s="6">
        <f t="shared" si="54"/>
        <v>0</v>
      </c>
      <c r="K87" s="6"/>
      <c r="L87" s="6">
        <f t="shared" si="36"/>
        <v>0</v>
      </c>
      <c r="M87" s="6"/>
      <c r="N87" s="6">
        <f t="shared" si="55"/>
        <v>0</v>
      </c>
      <c r="O87" s="6"/>
      <c r="P87" s="114">
        <f t="shared" si="37"/>
        <v>0</v>
      </c>
      <c r="Q87" s="6">
        <f t="shared" si="56"/>
        <v>0</v>
      </c>
      <c r="R87" s="6">
        <f t="shared" si="50"/>
        <v>0</v>
      </c>
      <c r="S87" s="6">
        <f t="shared" si="57"/>
        <v>0</v>
      </c>
      <c r="T87" s="6">
        <f t="shared" si="58"/>
        <v>0</v>
      </c>
      <c r="U87" s="6">
        <f t="shared" si="51"/>
        <v>0</v>
      </c>
      <c r="V87" s="6">
        <f t="shared" si="59"/>
        <v>0</v>
      </c>
      <c r="W87" s="113">
        <f t="shared" si="60"/>
        <v>0</v>
      </c>
      <c r="X87" s="14">
        <f t="shared" si="44"/>
        <v>0</v>
      </c>
      <c r="Y87" s="6">
        <f t="shared" si="45"/>
        <v>0</v>
      </c>
      <c r="Z87" s="6">
        <f t="shared" si="46"/>
        <v>0</v>
      </c>
      <c r="AA87" s="114">
        <f t="shared" si="47"/>
        <v>0</v>
      </c>
      <c r="AB87" s="14">
        <f t="shared" si="48"/>
        <v>0</v>
      </c>
      <c r="AC87" s="115" t="e">
        <f t="shared" si="49"/>
        <v>#DIV/0!</v>
      </c>
    </row>
    <row r="88" spans="1:29">
      <c r="A88" s="109" t="e">
        <f>+#REF!</f>
        <v>#REF!</v>
      </c>
      <c r="B88" s="121" t="e">
        <f>+IF(#REF!&gt;0%,"YA CUENTA CON PONDERACIÓN DE RIESGOS, NO DILIGENCIAR ANALISIS OCI", "DILIGENCIE ANALISIS OCI PARA ESTA UNIDAD AUDITABLE")</f>
        <v>#REF!</v>
      </c>
      <c r="C88" s="116"/>
      <c r="D88" s="6">
        <f t="shared" si="52"/>
        <v>0</v>
      </c>
      <c r="E88" s="6"/>
      <c r="F88" s="6">
        <f t="shared" si="35"/>
        <v>0</v>
      </c>
      <c r="G88" s="117"/>
      <c r="H88" s="6">
        <f t="shared" si="53"/>
        <v>0</v>
      </c>
      <c r="I88" s="117"/>
      <c r="J88" s="6">
        <f t="shared" si="54"/>
        <v>0</v>
      </c>
      <c r="K88" s="6"/>
      <c r="L88" s="6">
        <f t="shared" si="36"/>
        <v>0</v>
      </c>
      <c r="M88" s="6"/>
      <c r="N88" s="6">
        <f t="shared" si="55"/>
        <v>0</v>
      </c>
      <c r="O88" s="6"/>
      <c r="P88" s="114">
        <f t="shared" si="37"/>
        <v>0</v>
      </c>
      <c r="Q88" s="6">
        <f t="shared" si="56"/>
        <v>0</v>
      </c>
      <c r="R88" s="6">
        <f t="shared" si="50"/>
        <v>0</v>
      </c>
      <c r="S88" s="6">
        <f t="shared" si="57"/>
        <v>0</v>
      </c>
      <c r="T88" s="6">
        <f t="shared" si="58"/>
        <v>0</v>
      </c>
      <c r="U88" s="6">
        <f t="shared" si="51"/>
        <v>0</v>
      </c>
      <c r="V88" s="6">
        <f t="shared" si="59"/>
        <v>0</v>
      </c>
      <c r="W88" s="113">
        <f t="shared" si="60"/>
        <v>0</v>
      </c>
      <c r="X88" s="14">
        <f t="shared" si="44"/>
        <v>0</v>
      </c>
      <c r="Y88" s="6">
        <f t="shared" si="45"/>
        <v>0</v>
      </c>
      <c r="Z88" s="6">
        <f t="shared" si="46"/>
        <v>0</v>
      </c>
      <c r="AA88" s="114">
        <f t="shared" si="47"/>
        <v>0</v>
      </c>
      <c r="AB88" s="14">
        <f t="shared" si="48"/>
        <v>0</v>
      </c>
      <c r="AC88" s="115" t="e">
        <f t="shared" si="49"/>
        <v>#DIV/0!</v>
      </c>
    </row>
    <row r="96" spans="1:29">
      <c r="A96" s="122" t="s">
        <v>131</v>
      </c>
      <c r="B96" s="123" t="s">
        <v>132</v>
      </c>
      <c r="C96" s="123" t="s">
        <v>133</v>
      </c>
    </row>
    <row r="97" spans="1:3">
      <c r="A97" s="124" t="s">
        <v>134</v>
      </c>
      <c r="B97" s="125">
        <v>0</v>
      </c>
      <c r="C97" s="126" t="s">
        <v>135</v>
      </c>
    </row>
    <row r="98" spans="1:3">
      <c r="A98" s="124" t="s">
        <v>136</v>
      </c>
      <c r="B98" s="126" t="s">
        <v>137</v>
      </c>
      <c r="C98" s="126" t="s">
        <v>138</v>
      </c>
    </row>
    <row r="99" spans="1:3">
      <c r="A99" s="124" t="s">
        <v>139</v>
      </c>
      <c r="B99" s="126" t="s">
        <v>140</v>
      </c>
      <c r="C99" s="126" t="s">
        <v>141</v>
      </c>
    </row>
    <row r="100" spans="1:3">
      <c r="A100" s="124" t="s">
        <v>142</v>
      </c>
      <c r="B100" s="126" t="s">
        <v>143</v>
      </c>
      <c r="C100" s="127"/>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62" priority="52" operator="containsText" text="Moderado">
      <formula>NOT(ISERROR(SEARCH(("Moderado"),(AC9))))</formula>
    </cfRule>
  </conditionalFormatting>
  <conditionalFormatting sqref="AC9">
    <cfRule type="containsText" dxfId="61" priority="53" operator="containsText" text="Alto">
      <formula>NOT(ISERROR(SEARCH(("Alto"),(AC9))))</formula>
    </cfRule>
  </conditionalFormatting>
  <conditionalFormatting sqref="AC9">
    <cfRule type="containsText" dxfId="60" priority="54" operator="containsText" text="Muy Alto">
      <formula>NOT(ISERROR(SEARCH(("Muy Alto"),(AC9))))</formula>
    </cfRule>
  </conditionalFormatting>
  <conditionalFormatting sqref="AC9">
    <cfRule type="containsText" dxfId="59" priority="55" operator="containsText" text="Muy Bajo">
      <formula>NOT(ISERROR(SEARCH(("Muy Bajo"),(AC9))))</formula>
    </cfRule>
  </conditionalFormatting>
  <conditionalFormatting sqref="AC9">
    <cfRule type="containsText" dxfId="58" priority="56" operator="containsText" text="Bajo">
      <formula>NOT(ISERROR(SEARCH(("Bajo"),(AC9))))</formula>
    </cfRule>
  </conditionalFormatting>
  <conditionalFormatting sqref="AC9">
    <cfRule type="containsText" dxfId="57" priority="57" operator="containsText" text="Extremo">
      <formula>NOT(ISERROR(SEARCH(("Extremo"),(AC9))))</formula>
    </cfRule>
  </conditionalFormatting>
  <conditionalFormatting sqref="AC36:AC88">
    <cfRule type="containsText" dxfId="56" priority="46" operator="containsText" text="Moderado">
      <formula>NOT(ISERROR(SEARCH(("Moderado"),(AC36))))</formula>
    </cfRule>
  </conditionalFormatting>
  <conditionalFormatting sqref="AC36:AC88">
    <cfRule type="containsText" dxfId="55" priority="47" operator="containsText" text="Alto">
      <formula>NOT(ISERROR(SEARCH(("Alto"),(AC36))))</formula>
    </cfRule>
  </conditionalFormatting>
  <conditionalFormatting sqref="AC36:AC88">
    <cfRule type="containsText" dxfId="54" priority="48" operator="containsText" text="Muy Alto">
      <formula>NOT(ISERROR(SEARCH(("Muy Alto"),(AC36))))</formula>
    </cfRule>
  </conditionalFormatting>
  <conditionalFormatting sqref="AC36:AC88">
    <cfRule type="containsText" dxfId="53" priority="49" operator="containsText" text="Muy Bajo">
      <formula>NOT(ISERROR(SEARCH(("Muy Bajo"),(AC36))))</formula>
    </cfRule>
  </conditionalFormatting>
  <conditionalFormatting sqref="AC36:AC88">
    <cfRule type="containsText" dxfId="52" priority="50" operator="containsText" text="Bajo">
      <formula>NOT(ISERROR(SEARCH(("Bajo"),(AC36))))</formula>
    </cfRule>
  </conditionalFormatting>
  <conditionalFormatting sqref="AC36:AC88">
    <cfRule type="containsText" dxfId="51" priority="51" operator="containsText" text="Extremo">
      <formula>NOT(ISERROR(SEARCH(("Extremo"),(AC36))))</formula>
    </cfRule>
  </conditionalFormatting>
  <conditionalFormatting sqref="AC18:AC23 AC34:AC35">
    <cfRule type="containsText" dxfId="50" priority="40" operator="containsText" text="Moderado">
      <formula>NOT(ISERROR(SEARCH(("Moderado"),(AC18))))</formula>
    </cfRule>
  </conditionalFormatting>
  <conditionalFormatting sqref="AC18:AC23 AC34:AC35">
    <cfRule type="containsText" dxfId="49" priority="41" operator="containsText" text="Alto">
      <formula>NOT(ISERROR(SEARCH(("Alto"),(AC18))))</formula>
    </cfRule>
  </conditionalFormatting>
  <conditionalFormatting sqref="AC18:AC23 AC34:AC35">
    <cfRule type="containsText" dxfId="48" priority="42" operator="containsText" text="Muy Alto">
      <formula>NOT(ISERROR(SEARCH(("Muy Alto"),(AC18))))</formula>
    </cfRule>
  </conditionalFormatting>
  <conditionalFormatting sqref="AC18:AC23 AC34:AC35">
    <cfRule type="containsText" dxfId="47" priority="43" operator="containsText" text="Muy Bajo">
      <formula>NOT(ISERROR(SEARCH(("Muy Bajo"),(AC18))))</formula>
    </cfRule>
  </conditionalFormatting>
  <conditionalFormatting sqref="AC18:AC23 AC34:AC35">
    <cfRule type="containsText" dxfId="46" priority="44" operator="containsText" text="Bajo">
      <formula>NOT(ISERROR(SEARCH(("Bajo"),(AC18))))</formula>
    </cfRule>
  </conditionalFormatting>
  <conditionalFormatting sqref="AC18:AC23 AC34:AC35">
    <cfRule type="containsText" dxfId="45" priority="45" operator="containsText" text="Extremo">
      <formula>NOT(ISERROR(SEARCH(("Extremo"),(AC18))))</formula>
    </cfRule>
  </conditionalFormatting>
  <conditionalFormatting sqref="AC10:AC17">
    <cfRule type="containsText" dxfId="44" priority="34" operator="containsText" text="Moderado">
      <formula>NOT(ISERROR(SEARCH(("Moderado"),(AC10))))</formula>
    </cfRule>
  </conditionalFormatting>
  <conditionalFormatting sqref="AC10:AC17">
    <cfRule type="containsText" dxfId="43" priority="35" operator="containsText" text="Alto">
      <formula>NOT(ISERROR(SEARCH(("Alto"),(AC10))))</formula>
    </cfRule>
  </conditionalFormatting>
  <conditionalFormatting sqref="AC10:AC17">
    <cfRule type="containsText" dxfId="42" priority="36" operator="containsText" text="Muy Alto">
      <formula>NOT(ISERROR(SEARCH(("Muy Alto"),(AC10))))</formula>
    </cfRule>
  </conditionalFormatting>
  <conditionalFormatting sqref="AC10:AC17">
    <cfRule type="containsText" dxfId="41" priority="37" operator="containsText" text="Muy Bajo">
      <formula>NOT(ISERROR(SEARCH(("Muy Bajo"),(AC10))))</formula>
    </cfRule>
  </conditionalFormatting>
  <conditionalFormatting sqref="AC10:AC17">
    <cfRule type="containsText" dxfId="40" priority="38" operator="containsText" text="Bajo">
      <formula>NOT(ISERROR(SEARCH(("Bajo"),(AC10))))</formula>
    </cfRule>
  </conditionalFormatting>
  <conditionalFormatting sqref="AC10:AC17">
    <cfRule type="containsText" dxfId="39" priority="39" operator="containsText" text="Extremo">
      <formula>NOT(ISERROR(SEARCH(("Extremo"),(AC10))))</formula>
    </cfRule>
  </conditionalFormatting>
  <conditionalFormatting sqref="AC26:AC33">
    <cfRule type="containsText" dxfId="38" priority="28" operator="containsText" text="Moderado">
      <formula>NOT(ISERROR(SEARCH(("Moderado"),(AC26))))</formula>
    </cfRule>
  </conditionalFormatting>
  <conditionalFormatting sqref="AC26:AC33">
    <cfRule type="containsText" dxfId="37" priority="29" operator="containsText" text="Alto">
      <formula>NOT(ISERROR(SEARCH(("Alto"),(AC26))))</formula>
    </cfRule>
  </conditionalFormatting>
  <conditionalFormatting sqref="AC26:AC33">
    <cfRule type="containsText" dxfId="36" priority="30" operator="containsText" text="Muy Alto">
      <formula>NOT(ISERROR(SEARCH(("Muy Alto"),(AC26))))</formula>
    </cfRule>
  </conditionalFormatting>
  <conditionalFormatting sqref="AC26:AC33">
    <cfRule type="containsText" dxfId="35" priority="31" operator="containsText" text="Muy Bajo">
      <formula>NOT(ISERROR(SEARCH(("Muy Bajo"),(AC26))))</formula>
    </cfRule>
  </conditionalFormatting>
  <conditionalFormatting sqref="AC26:AC33">
    <cfRule type="containsText" dxfId="34" priority="32" operator="containsText" text="Bajo">
      <formula>NOT(ISERROR(SEARCH(("Bajo"),(AC26))))</formula>
    </cfRule>
  </conditionalFormatting>
  <conditionalFormatting sqref="AC26:AC33">
    <cfRule type="containsText" dxfId="33" priority="33" operator="containsText" text="Extremo">
      <formula>NOT(ISERROR(SEARCH(("Extremo"),(AC26))))</formula>
    </cfRule>
  </conditionalFormatting>
  <conditionalFormatting sqref="AC24:AC25">
    <cfRule type="containsText" dxfId="32" priority="22" operator="containsText" text="Moderado">
      <formula>NOT(ISERROR(SEARCH(("Moderado"),(AC24))))</formula>
    </cfRule>
  </conditionalFormatting>
  <conditionalFormatting sqref="AC24:AC25">
    <cfRule type="containsText" dxfId="31" priority="23" operator="containsText" text="Alto">
      <formula>NOT(ISERROR(SEARCH(("Alto"),(AC24))))</formula>
    </cfRule>
  </conditionalFormatting>
  <conditionalFormatting sqref="AC24:AC25">
    <cfRule type="containsText" dxfId="30" priority="24" operator="containsText" text="Muy Alto">
      <formula>NOT(ISERROR(SEARCH(("Muy Alto"),(AC24))))</formula>
    </cfRule>
  </conditionalFormatting>
  <conditionalFormatting sqref="AC24:AC25">
    <cfRule type="containsText" dxfId="29" priority="25" operator="containsText" text="Muy Bajo">
      <formula>NOT(ISERROR(SEARCH(("Muy Bajo"),(AC24))))</formula>
    </cfRule>
  </conditionalFormatting>
  <conditionalFormatting sqref="AC24:AC25">
    <cfRule type="containsText" dxfId="28" priority="26" operator="containsText" text="Bajo">
      <formula>NOT(ISERROR(SEARCH(("Bajo"),(AC24))))</formula>
    </cfRule>
  </conditionalFormatting>
  <conditionalFormatting sqref="AC24:AC25">
    <cfRule type="containsText" dxfId="27" priority="27" operator="containsText" text="Extremo">
      <formula>NOT(ISERROR(SEARCH(("Extremo"),(AC24))))</formula>
    </cfRule>
  </conditionalFormatting>
  <conditionalFormatting sqref="C10:O88 D9:O9">
    <cfRule type="expression" dxfId="26" priority="19">
      <formula>"(B9=""YA CUENTA CON PONDERACION DE RIESGOS, NO DILIGENCIARANALISIS;B9)"</formula>
    </cfRule>
  </conditionalFormatting>
  <conditionalFormatting sqref="B9:B88">
    <cfRule type="cellIs" dxfId="25" priority="13" operator="equal">
      <formula>$AI$10</formula>
    </cfRule>
    <cfRule type="cellIs" dxfId="24" priority="16" operator="equal">
      <formula>$AI$9</formula>
    </cfRule>
  </conditionalFormatting>
  <conditionalFormatting sqref="Q9">
    <cfRule type="expression" dxfId="23" priority="12">
      <formula>"(B9=""YA CUENTA CON PONDERACION DE RIESGOS, NO DILIGENCIARANALISIS;B9)"</formula>
    </cfRule>
  </conditionalFormatting>
  <conditionalFormatting sqref="R9">
    <cfRule type="expression" dxfId="22" priority="11">
      <formula>"(B9=""YA CUENTA CON PONDERACION DE RIESGOS, NO DILIGENCIARANALISIS;B9)"</formula>
    </cfRule>
  </conditionalFormatting>
  <conditionalFormatting sqref="S9">
    <cfRule type="expression" dxfId="21" priority="10">
      <formula>"(B9=""YA CUENTA CON PONDERACION DE RIESGOS, NO DILIGENCIARANALISIS;B9)"</formula>
    </cfRule>
  </conditionalFormatting>
  <conditionalFormatting sqref="T9">
    <cfRule type="expression" dxfId="20" priority="9">
      <formula>"(B9=""YA CUENTA CON PONDERACION DE RIESGOS, NO DILIGENCIARANALISIS;B9)"</formula>
    </cfRule>
  </conditionalFormatting>
  <conditionalFormatting sqref="U9">
    <cfRule type="expression" dxfId="19" priority="8">
      <formula>"(B9=""YA CUENTA CON PONDERACION DE RIESGOS, NO DILIGENCIARANALISIS;B9)"</formula>
    </cfRule>
  </conditionalFormatting>
  <conditionalFormatting sqref="V9">
    <cfRule type="expression" dxfId="18" priority="7">
      <formula>"(B9=""YA CUENTA CON PONDERACION DE RIESGOS, NO DILIGENCIARANALISIS;B9)"</formula>
    </cfRule>
  </conditionalFormatting>
  <conditionalFormatting sqref="Q10:Q88">
    <cfRule type="expression" dxfId="17" priority="6">
      <formula>"(B9=""YA CUENTA CON PONDERACION DE RIESGOS, NO DILIGENCIARANALISIS;B9)"</formula>
    </cfRule>
  </conditionalFormatting>
  <conditionalFormatting sqref="R10:R88">
    <cfRule type="expression" dxfId="16" priority="5">
      <formula>"(B9=""YA CUENTA CON PONDERACION DE RIESGOS, NO DILIGENCIARANALISIS;B9)"</formula>
    </cfRule>
  </conditionalFormatting>
  <conditionalFormatting sqref="S10:S88">
    <cfRule type="expression" dxfId="15" priority="4">
      <formula>"(B9=""YA CUENTA CON PONDERACION DE RIESGOS, NO DILIGENCIARANALISIS;B9)"</formula>
    </cfRule>
  </conditionalFormatting>
  <conditionalFormatting sqref="T10:T88">
    <cfRule type="expression" dxfId="14" priority="3">
      <formula>"(B9=""YA CUENTA CON PONDERACION DE RIESGOS, NO DILIGENCIARANALISIS;B9)"</formula>
    </cfRule>
  </conditionalFormatting>
  <conditionalFormatting sqref="U10:U88">
    <cfRule type="expression" dxfId="13" priority="2">
      <formula>"(B9=""YA CUENTA CON PONDERACION DE RIESGOS, NO DILIGENCIARANALISIS;B9)"</formula>
    </cfRule>
  </conditionalFormatting>
  <conditionalFormatting sqref="V10:V88">
    <cfRule type="expression" dxfId="12" priority="1">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M9:M88 C9:C88 G9:G88 I9:I88">
      <formula1>$A$97:$A$100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workbookViewId="0">
      <selection activeCell="B13" sqref="B13"/>
    </sheetView>
  </sheetViews>
  <sheetFormatPr baseColWidth="10" defaultColWidth="11.42578125" defaultRowHeight="15"/>
  <cols>
    <col min="2" max="2" width="46.140625" customWidth="1"/>
    <col min="3" max="3" width="20.28515625" customWidth="1"/>
    <col min="4" max="4" width="19.85546875" bestFit="1" customWidth="1"/>
    <col min="7" max="7" width="14.140625" customWidth="1"/>
  </cols>
  <sheetData>
    <row r="1" spans="2:11">
      <c r="B1" s="246" t="s">
        <v>178</v>
      </c>
      <c r="C1" s="246"/>
    </row>
    <row r="2" spans="2:11" ht="15.75">
      <c r="B2" s="170"/>
      <c r="C2" s="171" t="s">
        <v>148</v>
      </c>
    </row>
    <row r="3" spans="2:11">
      <c r="B3" s="172" t="s">
        <v>179</v>
      </c>
      <c r="C3" s="171">
        <v>7874</v>
      </c>
    </row>
    <row r="4" spans="2:11">
      <c r="B4" s="172" t="s">
        <v>180</v>
      </c>
      <c r="C4" s="173">
        <v>7861.4</v>
      </c>
    </row>
    <row r="5" spans="2:11">
      <c r="B5" s="174" t="s">
        <v>177</v>
      </c>
      <c r="C5" s="175">
        <v>-12.600000000000364</v>
      </c>
    </row>
    <row r="9" spans="2:11">
      <c r="D9" s="244" t="s">
        <v>180</v>
      </c>
      <c r="E9" s="244"/>
      <c r="F9" s="244"/>
      <c r="G9" s="244"/>
      <c r="H9" s="244"/>
      <c r="I9" s="244"/>
      <c r="J9" s="244"/>
      <c r="K9" s="244"/>
    </row>
    <row r="10" spans="2:11">
      <c r="D10" s="155" t="s">
        <v>144</v>
      </c>
      <c r="E10" s="155" t="s">
        <v>145</v>
      </c>
      <c r="F10" s="155" t="s">
        <v>146</v>
      </c>
      <c r="G10" s="155" t="s">
        <v>161</v>
      </c>
      <c r="H10" s="156" t="s">
        <v>162</v>
      </c>
      <c r="I10" s="155" t="s">
        <v>163</v>
      </c>
      <c r="J10" s="155" t="s">
        <v>164</v>
      </c>
      <c r="K10" s="155" t="s">
        <v>165</v>
      </c>
    </row>
    <row r="11" spans="2:11" ht="63.75">
      <c r="D11" s="180" t="s">
        <v>166</v>
      </c>
      <c r="E11" s="180" t="s">
        <v>167</v>
      </c>
      <c r="F11" s="157" t="s">
        <v>181</v>
      </c>
      <c r="G11" s="158" t="s">
        <v>182</v>
      </c>
      <c r="H11" s="159" t="s">
        <v>168</v>
      </c>
      <c r="I11" s="158" t="s">
        <v>169</v>
      </c>
      <c r="J11" s="158" t="s">
        <v>170</v>
      </c>
      <c r="K11" s="158" t="s">
        <v>171</v>
      </c>
    </row>
    <row r="12" spans="2:11" ht="16.5">
      <c r="D12" s="160"/>
      <c r="E12" s="160"/>
      <c r="F12" s="160"/>
      <c r="G12" s="161">
        <v>0.23572874493927126</v>
      </c>
      <c r="H12" s="162"/>
      <c r="I12" s="162"/>
      <c r="J12" s="162"/>
      <c r="K12" s="160"/>
    </row>
    <row r="13" spans="2:11">
      <c r="D13" s="163" t="s">
        <v>172</v>
      </c>
      <c r="E13" s="163">
        <v>1</v>
      </c>
      <c r="F13" s="164">
        <v>247</v>
      </c>
      <c r="G13" s="165">
        <v>58.225000000000009</v>
      </c>
      <c r="H13" s="166">
        <v>188.77499999999998</v>
      </c>
      <c r="I13" s="167">
        <v>8</v>
      </c>
      <c r="J13" s="167">
        <v>1510.1999999999998</v>
      </c>
      <c r="K13" s="167">
        <v>1510.1999999999998</v>
      </c>
    </row>
    <row r="14" spans="2:11">
      <c r="D14" s="163" t="s">
        <v>173</v>
      </c>
      <c r="E14" s="163">
        <v>1</v>
      </c>
      <c r="F14" s="164">
        <v>238</v>
      </c>
      <c r="G14" s="165">
        <v>35.700000000000003</v>
      </c>
      <c r="H14" s="166">
        <v>202.3</v>
      </c>
      <c r="I14" s="167">
        <v>8</v>
      </c>
      <c r="J14" s="167">
        <v>1618.4</v>
      </c>
      <c r="K14" s="167">
        <v>1618.4</v>
      </c>
    </row>
    <row r="15" spans="2:11">
      <c r="D15" s="163" t="s">
        <v>174</v>
      </c>
      <c r="E15" s="163">
        <v>1</v>
      </c>
      <c r="F15" s="164">
        <v>238</v>
      </c>
      <c r="G15" s="165">
        <v>35.700000000000003</v>
      </c>
      <c r="H15" s="166">
        <v>202.3</v>
      </c>
      <c r="I15" s="167">
        <v>8</v>
      </c>
      <c r="J15" s="167">
        <v>1618.4</v>
      </c>
      <c r="K15" s="167">
        <v>1618.4</v>
      </c>
    </row>
    <row r="16" spans="2:11">
      <c r="D16" s="163" t="s">
        <v>175</v>
      </c>
      <c r="E16" s="163">
        <v>1</v>
      </c>
      <c r="F16" s="164">
        <v>238</v>
      </c>
      <c r="G16" s="165">
        <v>35.700000000000003</v>
      </c>
      <c r="H16" s="166">
        <v>202.3</v>
      </c>
      <c r="I16" s="167">
        <v>8</v>
      </c>
      <c r="J16" s="167">
        <v>1618.4</v>
      </c>
      <c r="K16" s="167">
        <v>1618.4</v>
      </c>
    </row>
    <row r="17" spans="4:11">
      <c r="D17" s="163" t="s">
        <v>176</v>
      </c>
      <c r="E17" s="163">
        <v>1</v>
      </c>
      <c r="F17" s="164">
        <v>220</v>
      </c>
      <c r="G17" s="165">
        <v>33</v>
      </c>
      <c r="H17" s="166">
        <v>187</v>
      </c>
      <c r="I17" s="167">
        <v>8</v>
      </c>
      <c r="J17" s="167">
        <v>1496</v>
      </c>
      <c r="K17" s="167">
        <v>1496</v>
      </c>
    </row>
    <row r="18" spans="4:11">
      <c r="D18" s="245" t="s">
        <v>147</v>
      </c>
      <c r="E18" s="245"/>
      <c r="F18" s="245"/>
      <c r="G18" s="245"/>
      <c r="H18" s="168">
        <f>SUM(H13:H17)</f>
        <v>982.67499999999995</v>
      </c>
      <c r="I18" s="169"/>
      <c r="J18" s="169">
        <f t="shared" ref="J18:K18" si="0">SUM(J13:J17)</f>
        <v>7861.4</v>
      </c>
      <c r="K18" s="169">
        <f t="shared" si="0"/>
        <v>7861.4</v>
      </c>
    </row>
  </sheetData>
  <mergeCells count="3">
    <mergeCell ref="D9:K9"/>
    <mergeCell ref="D18:G18"/>
    <mergeCell ref="B1:C1"/>
  </mergeCells>
  <dataValidations count="3">
    <dataValidation allowBlank="1" showInputMessage="1" showErrorMessage="1" prompt="Registre el numero de horas laborables por tipo de vinculacion" sqref="I11"/>
    <dataValidation allowBlank="1" showInputMessage="1" showErrorMessage="1" prompt="Registre el tipo de vinculacion por auditor disponible en el equipo: Carrera Administrativa, Provisional,  Contratista  u otro." sqref="D11"/>
    <dataValidation allowBlank="1" showInputMessage="1" showErrorMessage="1" prompt="Registre el numero de auditores de la OCI, discrimado por tipo de vinculacion ej Carrera Administrativa, Provisional o Contratista" sqref="E11"/>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1"/>
  <sheetViews>
    <sheetView tabSelected="1" view="pageBreakPreview" zoomScale="40" zoomScaleNormal="40" zoomScaleSheetLayoutView="40" workbookViewId="0">
      <pane xSplit="1" ySplit="16" topLeftCell="B17" activePane="bottomRight" state="frozen"/>
      <selection pane="topRight" activeCell="B1" sqref="B1"/>
      <selection pane="bottomLeft" activeCell="A17" sqref="A17"/>
      <selection pane="bottomRight" activeCell="A39" sqref="A39"/>
    </sheetView>
  </sheetViews>
  <sheetFormatPr baseColWidth="10" defaultColWidth="11.42578125" defaultRowHeight="20.25"/>
  <cols>
    <col min="1" max="1" width="80" style="149" customWidth="1"/>
    <col min="2" max="2" width="80" style="150" customWidth="1"/>
    <col min="3" max="3" width="122" style="151" customWidth="1"/>
    <col min="4" max="4" width="56.5703125" style="151" customWidth="1"/>
    <col min="5" max="7" width="13.140625" style="131" customWidth="1"/>
    <col min="8" max="9" width="12.28515625" style="131" customWidth="1"/>
    <col min="10" max="11" width="12.28515625" style="150" customWidth="1"/>
    <col min="12" max="19" width="12.28515625" style="149" customWidth="1"/>
    <col min="20" max="87" width="11.42578125" style="149"/>
    <col min="88" max="88" width="10.85546875" style="149" customWidth="1"/>
    <col min="89" max="91" width="11.42578125" style="149"/>
    <col min="92" max="16384" width="11.42578125" style="150"/>
  </cols>
  <sheetData>
    <row r="1" spans="1:106" s="128" customFormat="1" ht="45.75" customHeight="1">
      <c r="A1" s="269"/>
      <c r="B1" s="277" t="s">
        <v>183</v>
      </c>
      <c r="C1" s="278"/>
      <c r="D1" s="278"/>
      <c r="E1" s="278"/>
      <c r="F1" s="278"/>
      <c r="G1" s="278"/>
      <c r="H1" s="278"/>
      <c r="I1" s="278"/>
      <c r="J1" s="278"/>
      <c r="K1" s="278"/>
      <c r="L1" s="278"/>
      <c r="M1" s="278"/>
      <c r="N1" s="278"/>
      <c r="O1" s="278"/>
      <c r="P1" s="278"/>
      <c r="Q1" s="278"/>
      <c r="R1" s="278"/>
      <c r="S1" s="278"/>
      <c r="T1" s="278"/>
      <c r="U1" s="278"/>
    </row>
    <row r="2" spans="1:106" s="128" customFormat="1" ht="45.75" customHeight="1">
      <c r="A2" s="270"/>
      <c r="B2" s="277"/>
      <c r="C2" s="278"/>
      <c r="D2" s="278"/>
      <c r="E2" s="278"/>
      <c r="F2" s="278"/>
      <c r="G2" s="278"/>
      <c r="H2" s="278"/>
      <c r="I2" s="278"/>
      <c r="J2" s="278"/>
      <c r="K2" s="278"/>
      <c r="L2" s="278"/>
      <c r="M2" s="278"/>
      <c r="N2" s="278"/>
      <c r="O2" s="278"/>
      <c r="P2" s="278"/>
      <c r="Q2" s="278"/>
      <c r="R2" s="278"/>
      <c r="S2" s="278"/>
      <c r="T2" s="278"/>
      <c r="U2" s="278"/>
    </row>
    <row r="3" spans="1:106" s="128" customFormat="1" ht="106.5" customHeight="1">
      <c r="A3" s="271"/>
      <c r="B3" s="279"/>
      <c r="C3" s="280"/>
      <c r="D3" s="280"/>
      <c r="E3" s="280"/>
      <c r="F3" s="280"/>
      <c r="G3" s="280"/>
      <c r="H3" s="280"/>
      <c r="I3" s="280"/>
      <c r="J3" s="280"/>
      <c r="K3" s="280"/>
      <c r="L3" s="280"/>
      <c r="M3" s="280"/>
      <c r="N3" s="280"/>
      <c r="O3" s="280"/>
      <c r="P3" s="280"/>
      <c r="Q3" s="280"/>
      <c r="R3" s="280"/>
      <c r="S3" s="280"/>
      <c r="T3" s="280"/>
      <c r="U3" s="280"/>
    </row>
    <row r="4" spans="1:106" s="128" customFormat="1" ht="95.25" customHeight="1">
      <c r="A4" s="129" t="s">
        <v>184</v>
      </c>
      <c r="B4" s="275" t="s">
        <v>185</v>
      </c>
      <c r="C4" s="275"/>
      <c r="D4" s="275"/>
      <c r="E4" s="275"/>
      <c r="F4" s="275"/>
      <c r="G4" s="275"/>
      <c r="H4" s="275"/>
      <c r="I4" s="275"/>
      <c r="J4" s="275"/>
      <c r="K4" s="275"/>
      <c r="L4" s="275"/>
      <c r="M4" s="275"/>
      <c r="N4" s="275"/>
      <c r="O4" s="275"/>
      <c r="P4" s="275"/>
      <c r="Q4" s="275"/>
      <c r="R4" s="275"/>
      <c r="S4" s="275"/>
      <c r="T4" s="275"/>
      <c r="U4" s="276"/>
    </row>
    <row r="5" spans="1:106" s="128" customFormat="1" ht="69" customHeight="1">
      <c r="A5" s="129" t="s">
        <v>186</v>
      </c>
      <c r="B5" s="272" t="s">
        <v>187</v>
      </c>
      <c r="C5" s="273"/>
      <c r="D5" s="273"/>
      <c r="E5" s="273"/>
      <c r="F5" s="273"/>
      <c r="G5" s="273"/>
      <c r="H5" s="273"/>
      <c r="I5" s="273"/>
      <c r="J5" s="273"/>
      <c r="K5" s="273"/>
      <c r="L5" s="273"/>
      <c r="M5" s="273"/>
      <c r="N5" s="273"/>
      <c r="O5" s="273"/>
      <c r="P5" s="273"/>
      <c r="Q5" s="273"/>
      <c r="R5" s="273"/>
      <c r="S5" s="273"/>
      <c r="T5" s="273"/>
      <c r="U5" s="274"/>
    </row>
    <row r="6" spans="1:106" s="128" customFormat="1" ht="72.75" customHeight="1">
      <c r="A6" s="129" t="s">
        <v>188</v>
      </c>
      <c r="B6" s="272" t="s">
        <v>189</v>
      </c>
      <c r="C6" s="273"/>
      <c r="D6" s="273"/>
      <c r="E6" s="273"/>
      <c r="F6" s="273"/>
      <c r="G6" s="273"/>
      <c r="H6" s="273"/>
      <c r="I6" s="273"/>
      <c r="J6" s="273"/>
      <c r="K6" s="273"/>
      <c r="L6" s="273"/>
      <c r="M6" s="273"/>
      <c r="N6" s="273"/>
      <c r="O6" s="273"/>
      <c r="P6" s="273"/>
      <c r="Q6" s="273"/>
      <c r="R6" s="273"/>
      <c r="S6" s="273"/>
      <c r="T6" s="273"/>
      <c r="U6" s="274"/>
    </row>
    <row r="7" spans="1:106" s="128" customFormat="1" ht="95.25" customHeight="1">
      <c r="A7" s="129" t="s">
        <v>190</v>
      </c>
      <c r="B7" s="275" t="s">
        <v>296</v>
      </c>
      <c r="C7" s="275"/>
      <c r="D7" s="275"/>
      <c r="E7" s="275"/>
      <c r="F7" s="275"/>
      <c r="G7" s="275"/>
      <c r="H7" s="275"/>
      <c r="I7" s="275"/>
      <c r="J7" s="275"/>
      <c r="K7" s="275"/>
      <c r="L7" s="275"/>
      <c r="M7" s="275"/>
      <c r="N7" s="275"/>
      <c r="O7" s="275"/>
      <c r="P7" s="275"/>
      <c r="Q7" s="275"/>
      <c r="R7" s="275"/>
      <c r="S7" s="275"/>
      <c r="T7" s="275"/>
      <c r="U7" s="276"/>
    </row>
    <row r="8" spans="1:106" s="268" customFormat="1" ht="12.75" customHeight="1"/>
    <row r="9" spans="1:106" s="268" customFormat="1" ht="12.75" customHeight="1"/>
    <row r="10" spans="1:106" s="268" customFormat="1" ht="12.75" customHeight="1"/>
    <row r="11" spans="1:106" s="268" customFormat="1" ht="13.5" customHeight="1" thickBot="1"/>
    <row r="12" spans="1:106" s="131" customFormat="1" ht="46.5" customHeight="1">
      <c r="A12" s="250" t="s">
        <v>191</v>
      </c>
      <c r="B12" s="252" t="s">
        <v>192</v>
      </c>
      <c r="C12" s="252" t="s">
        <v>193</v>
      </c>
      <c r="D12" s="252" t="s">
        <v>194</v>
      </c>
      <c r="E12" s="261" t="s">
        <v>195</v>
      </c>
      <c r="F12" s="261"/>
      <c r="G12" s="261"/>
      <c r="H12" s="261"/>
      <c r="I12" s="261"/>
      <c r="J12" s="259" t="s">
        <v>196</v>
      </c>
      <c r="K12" s="259"/>
      <c r="L12" s="259"/>
      <c r="M12" s="259"/>
      <c r="N12" s="259"/>
      <c r="O12" s="259"/>
      <c r="P12" s="259"/>
      <c r="Q12" s="259"/>
      <c r="R12" s="259"/>
      <c r="S12" s="259"/>
      <c r="T12" s="259"/>
      <c r="U12" s="26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row>
    <row r="13" spans="1:106" s="131" customFormat="1" ht="12.75" customHeight="1">
      <c r="A13" s="251"/>
      <c r="B13" s="253"/>
      <c r="C13" s="253"/>
      <c r="D13" s="253"/>
      <c r="E13" s="265" t="s">
        <v>197</v>
      </c>
      <c r="F13" s="265" t="s">
        <v>198</v>
      </c>
      <c r="G13" s="265" t="s">
        <v>199</v>
      </c>
      <c r="H13" s="265" t="s">
        <v>200</v>
      </c>
      <c r="I13" s="265" t="s">
        <v>201</v>
      </c>
      <c r="J13" s="254" t="s">
        <v>202</v>
      </c>
      <c r="K13" s="254"/>
      <c r="L13" s="254"/>
      <c r="M13" s="254"/>
      <c r="N13" s="254"/>
      <c r="O13" s="254"/>
      <c r="P13" s="254"/>
      <c r="Q13" s="254"/>
      <c r="R13" s="254"/>
      <c r="S13" s="254"/>
      <c r="T13" s="254"/>
      <c r="U13" s="255"/>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row>
    <row r="14" spans="1:106" s="131" customFormat="1" ht="23.25" customHeight="1">
      <c r="A14" s="251"/>
      <c r="B14" s="253"/>
      <c r="C14" s="253"/>
      <c r="D14" s="253"/>
      <c r="E14" s="266"/>
      <c r="F14" s="266"/>
      <c r="G14" s="266"/>
      <c r="H14" s="266"/>
      <c r="I14" s="266"/>
      <c r="J14" s="254"/>
      <c r="K14" s="254"/>
      <c r="L14" s="254"/>
      <c r="M14" s="254"/>
      <c r="N14" s="254"/>
      <c r="O14" s="254"/>
      <c r="P14" s="254"/>
      <c r="Q14" s="254"/>
      <c r="R14" s="254"/>
      <c r="S14" s="254"/>
      <c r="T14" s="254"/>
      <c r="U14" s="255"/>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row>
    <row r="15" spans="1:106" s="131" customFormat="1" ht="75.75" customHeight="1">
      <c r="A15" s="251"/>
      <c r="B15" s="253"/>
      <c r="C15" s="253"/>
      <c r="D15" s="253"/>
      <c r="E15" s="266"/>
      <c r="F15" s="266"/>
      <c r="G15" s="266"/>
      <c r="H15" s="266"/>
      <c r="I15" s="266"/>
      <c r="J15" s="247" t="s">
        <v>149</v>
      </c>
      <c r="K15" s="247" t="s">
        <v>150</v>
      </c>
      <c r="L15" s="247" t="s">
        <v>151</v>
      </c>
      <c r="M15" s="247" t="s">
        <v>152</v>
      </c>
      <c r="N15" s="247" t="s">
        <v>153</v>
      </c>
      <c r="O15" s="247" t="s">
        <v>154</v>
      </c>
      <c r="P15" s="247" t="s">
        <v>155</v>
      </c>
      <c r="Q15" s="247" t="s">
        <v>156</v>
      </c>
      <c r="R15" s="247" t="s">
        <v>157</v>
      </c>
      <c r="S15" s="247" t="s">
        <v>158</v>
      </c>
      <c r="T15" s="247" t="s">
        <v>159</v>
      </c>
      <c r="U15" s="281" t="s">
        <v>160</v>
      </c>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row>
    <row r="16" spans="1:106" s="132" customFormat="1" ht="44.25" customHeight="1">
      <c r="A16" s="256" t="s">
        <v>203</v>
      </c>
      <c r="B16" s="257"/>
      <c r="C16" s="257"/>
      <c r="D16" s="258"/>
      <c r="E16" s="267"/>
      <c r="F16" s="267"/>
      <c r="G16" s="267"/>
      <c r="H16" s="267"/>
      <c r="I16" s="267"/>
      <c r="J16" s="248"/>
      <c r="K16" s="248"/>
      <c r="L16" s="248"/>
      <c r="M16" s="248"/>
      <c r="N16" s="248"/>
      <c r="O16" s="248"/>
      <c r="P16" s="248"/>
      <c r="Q16" s="248"/>
      <c r="R16" s="248"/>
      <c r="S16" s="248"/>
      <c r="T16" s="248"/>
      <c r="U16" s="282"/>
    </row>
    <row r="17" spans="1:21" s="139" customFormat="1" ht="90.75" customHeight="1">
      <c r="A17" s="133" t="s">
        <v>286</v>
      </c>
      <c r="B17" s="152" t="s">
        <v>204</v>
      </c>
      <c r="C17" s="152" t="s">
        <v>205</v>
      </c>
      <c r="D17" s="134" t="s">
        <v>206</v>
      </c>
      <c r="E17" s="135" t="s">
        <v>207</v>
      </c>
      <c r="F17" s="135" t="s">
        <v>207</v>
      </c>
      <c r="G17" s="135"/>
      <c r="H17" s="135"/>
      <c r="I17" s="135"/>
      <c r="J17" s="136"/>
      <c r="K17" s="136"/>
      <c r="L17" s="137"/>
      <c r="M17" s="137"/>
      <c r="N17" s="137"/>
      <c r="O17" s="137"/>
      <c r="P17" s="137"/>
      <c r="Q17" s="137"/>
      <c r="R17" s="137"/>
      <c r="S17" s="137"/>
      <c r="T17" s="137"/>
      <c r="U17" s="138"/>
    </row>
    <row r="18" spans="1:21" s="140" customFormat="1" ht="123.75" customHeight="1">
      <c r="A18" s="133" t="s">
        <v>268</v>
      </c>
      <c r="B18" s="152" t="s">
        <v>208</v>
      </c>
      <c r="C18" s="152" t="s">
        <v>285</v>
      </c>
      <c r="D18" s="134" t="s">
        <v>206</v>
      </c>
      <c r="E18" s="135" t="s">
        <v>207</v>
      </c>
      <c r="F18" s="135" t="s">
        <v>207</v>
      </c>
      <c r="G18" s="135" t="s">
        <v>207</v>
      </c>
      <c r="H18" s="135" t="s">
        <v>207</v>
      </c>
      <c r="I18" s="135"/>
      <c r="J18" s="136"/>
      <c r="K18" s="137"/>
      <c r="L18" s="137"/>
      <c r="M18" s="137"/>
      <c r="N18" s="136"/>
      <c r="O18" s="137"/>
      <c r="P18" s="137"/>
      <c r="Q18" s="137"/>
      <c r="R18" s="136"/>
      <c r="S18" s="137"/>
      <c r="T18" s="137"/>
      <c r="U18" s="138"/>
    </row>
    <row r="19" spans="1:21" s="140" customFormat="1" ht="333.75" customHeight="1">
      <c r="A19" s="133" t="s">
        <v>269</v>
      </c>
      <c r="B19" s="152" t="s">
        <v>209</v>
      </c>
      <c r="C19" s="152" t="s">
        <v>210</v>
      </c>
      <c r="D19" s="134" t="s">
        <v>206</v>
      </c>
      <c r="E19" s="135" t="s">
        <v>207</v>
      </c>
      <c r="F19" s="135"/>
      <c r="G19" s="135"/>
      <c r="H19" s="135"/>
      <c r="I19" s="135"/>
      <c r="J19" s="136"/>
      <c r="K19" s="136"/>
      <c r="L19" s="137"/>
      <c r="M19" s="137"/>
      <c r="N19" s="137"/>
      <c r="O19" s="137"/>
      <c r="P19" s="137"/>
      <c r="Q19" s="137"/>
      <c r="R19" s="137"/>
      <c r="S19" s="137"/>
      <c r="T19" s="137"/>
      <c r="U19" s="138"/>
    </row>
    <row r="20" spans="1:21" s="140" customFormat="1" ht="105" customHeight="1">
      <c r="A20" s="133" t="s">
        <v>287</v>
      </c>
      <c r="B20" s="152" t="s">
        <v>211</v>
      </c>
      <c r="C20" s="152" t="s">
        <v>212</v>
      </c>
      <c r="D20" s="134" t="s">
        <v>206</v>
      </c>
      <c r="E20" s="135" t="s">
        <v>207</v>
      </c>
      <c r="F20" s="135"/>
      <c r="G20" s="135"/>
      <c r="H20" s="135"/>
      <c r="I20" s="135"/>
      <c r="J20" s="136"/>
      <c r="K20" s="136"/>
      <c r="L20" s="137"/>
      <c r="M20" s="137"/>
      <c r="N20" s="137"/>
      <c r="O20" s="137"/>
      <c r="P20" s="137"/>
      <c r="Q20" s="137"/>
      <c r="R20" s="137"/>
      <c r="S20" s="137"/>
      <c r="T20" s="137"/>
      <c r="U20" s="138"/>
    </row>
    <row r="21" spans="1:21" s="140" customFormat="1" ht="196.5" customHeight="1">
      <c r="A21" s="133" t="s">
        <v>270</v>
      </c>
      <c r="B21" s="152" t="s">
        <v>213</v>
      </c>
      <c r="C21" s="152" t="s">
        <v>214</v>
      </c>
      <c r="D21" s="134" t="s">
        <v>206</v>
      </c>
      <c r="E21" s="135" t="s">
        <v>207</v>
      </c>
      <c r="F21" s="135"/>
      <c r="G21" s="135"/>
      <c r="H21" s="135"/>
      <c r="I21" s="135"/>
      <c r="J21" s="136"/>
      <c r="K21" s="136"/>
      <c r="L21" s="137"/>
      <c r="M21" s="137"/>
      <c r="N21" s="137"/>
      <c r="O21" s="137"/>
      <c r="P21" s="137"/>
      <c r="Q21" s="137"/>
      <c r="R21" s="137"/>
      <c r="S21" s="137"/>
      <c r="T21" s="137"/>
      <c r="U21" s="138"/>
    </row>
    <row r="22" spans="1:21" s="140" customFormat="1" ht="148.5" customHeight="1">
      <c r="A22" s="133" t="s">
        <v>292</v>
      </c>
      <c r="B22" s="152" t="s">
        <v>284</v>
      </c>
      <c r="C22" s="152" t="s">
        <v>215</v>
      </c>
      <c r="D22" s="134" t="s">
        <v>206</v>
      </c>
      <c r="E22" s="135" t="s">
        <v>207</v>
      </c>
      <c r="F22" s="135"/>
      <c r="G22" s="135"/>
      <c r="H22" s="135" t="s">
        <v>207</v>
      </c>
      <c r="I22" s="135"/>
      <c r="J22" s="137"/>
      <c r="K22" s="136"/>
      <c r="L22" s="137"/>
      <c r="M22" s="137"/>
      <c r="N22" s="137"/>
      <c r="O22" s="137"/>
      <c r="P22" s="137"/>
      <c r="Q22" s="136"/>
      <c r="R22" s="136"/>
      <c r="S22" s="137"/>
      <c r="T22" s="137"/>
      <c r="U22" s="138"/>
    </row>
    <row r="23" spans="1:21" s="140" customFormat="1" ht="115.5" customHeight="1">
      <c r="A23" s="133" t="s">
        <v>293</v>
      </c>
      <c r="B23" s="152" t="s">
        <v>216</v>
      </c>
      <c r="C23" s="152" t="s">
        <v>217</v>
      </c>
      <c r="D23" s="134" t="s">
        <v>206</v>
      </c>
      <c r="E23" s="135" t="s">
        <v>207</v>
      </c>
      <c r="F23" s="135"/>
      <c r="G23" s="135"/>
      <c r="H23" s="135" t="s">
        <v>207</v>
      </c>
      <c r="I23" s="135"/>
      <c r="J23" s="136"/>
      <c r="K23" s="136"/>
      <c r="L23" s="137"/>
      <c r="M23" s="137"/>
      <c r="N23" s="137"/>
      <c r="O23" s="137"/>
      <c r="P23" s="136"/>
      <c r="Q23" s="136"/>
      <c r="R23" s="137"/>
      <c r="S23" s="137"/>
      <c r="T23" s="137"/>
      <c r="U23" s="138"/>
    </row>
    <row r="24" spans="1:21" s="140" customFormat="1" ht="335.25" customHeight="1">
      <c r="A24" s="133" t="s">
        <v>271</v>
      </c>
      <c r="B24" s="152" t="s">
        <v>218</v>
      </c>
      <c r="C24" s="152" t="s">
        <v>219</v>
      </c>
      <c r="D24" s="134" t="s">
        <v>206</v>
      </c>
      <c r="E24" s="135" t="s">
        <v>207</v>
      </c>
      <c r="F24" s="135"/>
      <c r="G24" s="135"/>
      <c r="H24" s="135"/>
      <c r="I24" s="135"/>
      <c r="J24" s="137"/>
      <c r="K24" s="136"/>
      <c r="L24" s="136"/>
      <c r="M24" s="137"/>
      <c r="N24" s="137"/>
      <c r="O24" s="141"/>
      <c r="P24" s="136"/>
      <c r="Q24" s="136"/>
      <c r="R24" s="137"/>
      <c r="S24" s="137"/>
      <c r="T24" s="137"/>
      <c r="U24" s="141"/>
    </row>
    <row r="25" spans="1:21" s="140" customFormat="1" ht="90.75" customHeight="1">
      <c r="A25" s="133" t="s">
        <v>272</v>
      </c>
      <c r="B25" s="152" t="s">
        <v>220</v>
      </c>
      <c r="C25" s="152" t="s">
        <v>221</v>
      </c>
      <c r="D25" s="134" t="s">
        <v>206</v>
      </c>
      <c r="E25" s="135" t="s">
        <v>207</v>
      </c>
      <c r="F25" s="135" t="s">
        <v>207</v>
      </c>
      <c r="G25" s="135"/>
      <c r="H25" s="135"/>
      <c r="I25" s="135"/>
      <c r="J25" s="136"/>
      <c r="K25" s="136"/>
      <c r="L25" s="137"/>
      <c r="M25" s="137"/>
      <c r="N25" s="137"/>
      <c r="O25" s="137"/>
      <c r="P25" s="137"/>
      <c r="Q25" s="137"/>
      <c r="R25" s="137"/>
      <c r="S25" s="137"/>
      <c r="T25" s="137"/>
      <c r="U25" s="138"/>
    </row>
    <row r="26" spans="1:21" s="140" customFormat="1" ht="129" hidden="1" customHeight="1">
      <c r="A26" s="133" t="s">
        <v>295</v>
      </c>
      <c r="B26" s="152" t="s">
        <v>222</v>
      </c>
      <c r="C26" s="152" t="s">
        <v>223</v>
      </c>
      <c r="D26" s="134" t="s">
        <v>206</v>
      </c>
      <c r="E26" s="135" t="s">
        <v>207</v>
      </c>
      <c r="F26" s="135"/>
      <c r="G26" s="135"/>
      <c r="H26" s="135"/>
      <c r="I26" s="135"/>
      <c r="J26" s="137"/>
      <c r="K26" s="137"/>
      <c r="L26" s="137"/>
      <c r="M26" s="137"/>
      <c r="N26" s="137"/>
      <c r="O26" s="137"/>
      <c r="P26" s="137"/>
      <c r="Q26" s="137"/>
      <c r="R26" s="137"/>
      <c r="S26" s="137"/>
      <c r="T26" s="137"/>
      <c r="U26" s="138"/>
    </row>
    <row r="27" spans="1:21" s="140" customFormat="1" ht="212.25" customHeight="1">
      <c r="A27" s="133" t="s">
        <v>273</v>
      </c>
      <c r="B27" s="153" t="s">
        <v>224</v>
      </c>
      <c r="C27" s="153" t="s">
        <v>225</v>
      </c>
      <c r="D27" s="134" t="s">
        <v>206</v>
      </c>
      <c r="E27" s="135" t="s">
        <v>207</v>
      </c>
      <c r="F27" s="135"/>
      <c r="G27" s="135"/>
      <c r="H27" s="135" t="s">
        <v>207</v>
      </c>
      <c r="I27" s="135"/>
      <c r="J27" s="136"/>
      <c r="K27" s="137"/>
      <c r="L27" s="137"/>
      <c r="M27" s="137"/>
      <c r="N27" s="137"/>
      <c r="O27" s="137"/>
      <c r="P27" s="136"/>
      <c r="Q27" s="137"/>
      <c r="R27" s="137"/>
      <c r="S27" s="137"/>
      <c r="T27" s="137"/>
      <c r="U27" s="138"/>
    </row>
    <row r="28" spans="1:21" s="140" customFormat="1" ht="195.75" customHeight="1">
      <c r="A28" s="133" t="s">
        <v>226</v>
      </c>
      <c r="B28" s="153" t="s">
        <v>227</v>
      </c>
      <c r="C28" s="153" t="s">
        <v>288</v>
      </c>
      <c r="D28" s="134" t="s">
        <v>206</v>
      </c>
      <c r="E28" s="135" t="s">
        <v>207</v>
      </c>
      <c r="F28" s="135"/>
      <c r="G28" s="135"/>
      <c r="H28" s="135" t="s">
        <v>207</v>
      </c>
      <c r="I28" s="135"/>
      <c r="J28" s="137"/>
      <c r="L28" s="137"/>
      <c r="M28" s="137"/>
      <c r="N28" s="137"/>
      <c r="O28" s="137"/>
      <c r="P28" s="136"/>
      <c r="Q28" s="136"/>
      <c r="R28" s="136"/>
      <c r="S28" s="137"/>
      <c r="T28" s="137"/>
      <c r="U28" s="138"/>
    </row>
    <row r="29" spans="1:21" s="140" customFormat="1" ht="219" customHeight="1">
      <c r="A29" s="133" t="s">
        <v>294</v>
      </c>
      <c r="B29" s="152" t="s">
        <v>228</v>
      </c>
      <c r="C29" s="152" t="s">
        <v>289</v>
      </c>
      <c r="D29" s="134" t="s">
        <v>206</v>
      </c>
      <c r="E29" s="135" t="s">
        <v>207</v>
      </c>
      <c r="F29" s="135"/>
      <c r="G29" s="135"/>
      <c r="H29" s="135"/>
      <c r="I29" s="135"/>
      <c r="J29" s="137"/>
      <c r="K29" s="137"/>
      <c r="L29" s="137"/>
      <c r="M29" s="136"/>
      <c r="N29" s="136"/>
      <c r="O29" s="137"/>
      <c r="P29" s="137"/>
      <c r="Q29" s="137"/>
      <c r="R29" s="137"/>
      <c r="S29" s="136"/>
      <c r="T29" s="136"/>
      <c r="U29" s="138"/>
    </row>
    <row r="30" spans="1:21" s="140" customFormat="1" ht="133.5" customHeight="1">
      <c r="A30" s="133" t="s">
        <v>274</v>
      </c>
      <c r="B30" s="152" t="s">
        <v>229</v>
      </c>
      <c r="C30" s="152" t="s">
        <v>290</v>
      </c>
      <c r="D30" s="134" t="s">
        <v>206</v>
      </c>
      <c r="E30" s="135" t="s">
        <v>207</v>
      </c>
      <c r="F30" s="135"/>
      <c r="G30" s="135"/>
      <c r="H30" s="135" t="s">
        <v>207</v>
      </c>
      <c r="I30" s="135"/>
      <c r="J30" s="137"/>
      <c r="K30" s="137"/>
      <c r="L30" s="137"/>
      <c r="M30" s="136"/>
      <c r="N30" s="136"/>
      <c r="O30" s="136"/>
      <c r="P30" s="136"/>
      <c r="Q30" s="136"/>
      <c r="R30" s="136"/>
      <c r="S30" s="136"/>
      <c r="T30" s="136"/>
      <c r="U30" s="136"/>
    </row>
    <row r="31" spans="1:21" s="140" customFormat="1" ht="133.5" customHeight="1">
      <c r="A31" s="133" t="s">
        <v>265</v>
      </c>
      <c r="B31" s="152" t="s">
        <v>266</v>
      </c>
      <c r="C31" s="152" t="s">
        <v>267</v>
      </c>
      <c r="D31" s="134" t="s">
        <v>206</v>
      </c>
      <c r="E31" s="135" t="s">
        <v>207</v>
      </c>
      <c r="F31" s="135"/>
      <c r="G31" s="135"/>
      <c r="H31" s="135"/>
      <c r="I31" s="135"/>
      <c r="J31" s="137"/>
      <c r="K31" s="137"/>
      <c r="L31" s="137"/>
      <c r="M31" s="136"/>
      <c r="N31" s="136"/>
      <c r="O31" s="136"/>
      <c r="P31" s="136"/>
      <c r="Q31" s="136"/>
      <c r="R31" s="136"/>
      <c r="S31" s="136"/>
      <c r="T31" s="136"/>
      <c r="U31" s="136"/>
    </row>
    <row r="32" spans="1:21" s="140" customFormat="1" ht="232.5" customHeight="1">
      <c r="A32" s="186" t="s">
        <v>275</v>
      </c>
      <c r="B32" s="152" t="s">
        <v>230</v>
      </c>
      <c r="C32" s="152" t="s">
        <v>231</v>
      </c>
      <c r="D32" s="134" t="s">
        <v>206</v>
      </c>
      <c r="E32" s="135" t="s">
        <v>207</v>
      </c>
      <c r="F32" s="135"/>
      <c r="G32" s="135"/>
      <c r="H32" s="135"/>
      <c r="I32" s="135"/>
      <c r="J32" s="137"/>
      <c r="K32" s="137"/>
      <c r="L32" s="137"/>
      <c r="M32" s="136"/>
      <c r="N32" s="136"/>
      <c r="O32" s="137"/>
      <c r="P32" s="137"/>
      <c r="Q32" s="137"/>
      <c r="R32" s="137"/>
      <c r="S32" s="137"/>
      <c r="T32" s="137"/>
      <c r="U32" s="138"/>
    </row>
    <row r="33" spans="1:22" s="140" customFormat="1" ht="90.75" customHeight="1">
      <c r="A33" s="133" t="s">
        <v>276</v>
      </c>
      <c r="B33" s="153" t="s">
        <v>232</v>
      </c>
      <c r="C33" s="154" t="s">
        <v>233</v>
      </c>
      <c r="D33" s="134" t="s">
        <v>206</v>
      </c>
      <c r="E33" s="143" t="s">
        <v>207</v>
      </c>
      <c r="F33" s="143"/>
      <c r="G33" s="143"/>
      <c r="H33" s="143"/>
      <c r="I33" s="143"/>
      <c r="J33" s="141"/>
      <c r="K33" s="141"/>
      <c r="L33" s="141"/>
      <c r="M33" s="141"/>
      <c r="N33" s="141"/>
      <c r="O33" s="141"/>
      <c r="P33" s="136"/>
      <c r="Q33" s="136"/>
      <c r="R33" s="136"/>
      <c r="S33" s="136"/>
      <c r="T33" s="136"/>
      <c r="U33" s="185"/>
    </row>
    <row r="34" spans="1:22" s="140" customFormat="1" ht="90.75" customHeight="1">
      <c r="A34" s="133" t="s">
        <v>277</v>
      </c>
      <c r="B34" s="154" t="s">
        <v>291</v>
      </c>
      <c r="C34" s="154" t="s">
        <v>234</v>
      </c>
      <c r="D34" s="134" t="s">
        <v>206</v>
      </c>
      <c r="E34" s="143" t="s">
        <v>207</v>
      </c>
      <c r="F34" s="143"/>
      <c r="G34" s="143"/>
      <c r="H34" s="143"/>
      <c r="I34" s="143"/>
      <c r="J34" s="141"/>
      <c r="K34" s="141"/>
      <c r="L34" s="141"/>
      <c r="M34" s="141"/>
      <c r="N34" s="136"/>
      <c r="O34" s="136"/>
      <c r="P34" s="141"/>
      <c r="Q34" s="141"/>
      <c r="R34" s="141"/>
      <c r="S34" s="141"/>
      <c r="T34" s="141"/>
      <c r="U34" s="141"/>
    </row>
    <row r="35" spans="1:22" s="140" customFormat="1" ht="90.75" customHeight="1">
      <c r="A35" s="133" t="s">
        <v>278</v>
      </c>
      <c r="B35" s="154" t="s">
        <v>235</v>
      </c>
      <c r="C35" s="154" t="s">
        <v>236</v>
      </c>
      <c r="D35" s="134" t="s">
        <v>206</v>
      </c>
      <c r="E35" s="143" t="s">
        <v>207</v>
      </c>
      <c r="F35" s="143"/>
      <c r="G35" s="143"/>
      <c r="H35" s="143"/>
      <c r="I35" s="143"/>
      <c r="J35" s="141"/>
      <c r="K35" s="141"/>
      <c r="L35" s="141"/>
      <c r="M35" s="141"/>
      <c r="N35" s="136"/>
      <c r="O35" s="136"/>
      <c r="P35" s="141"/>
      <c r="Q35" s="141"/>
      <c r="R35" s="141"/>
      <c r="S35" s="141"/>
      <c r="T35" s="141"/>
      <c r="U35" s="141"/>
      <c r="V35" s="141"/>
    </row>
    <row r="36" spans="1:22" s="140" customFormat="1" ht="90.75" customHeight="1">
      <c r="A36" s="133" t="s">
        <v>279</v>
      </c>
      <c r="B36" s="154" t="s">
        <v>282</v>
      </c>
      <c r="C36" s="154" t="s">
        <v>283</v>
      </c>
      <c r="D36" s="134" t="s">
        <v>206</v>
      </c>
      <c r="E36" s="143" t="s">
        <v>207</v>
      </c>
      <c r="F36" s="143"/>
      <c r="G36" s="143"/>
      <c r="H36" s="143"/>
      <c r="I36" s="143"/>
      <c r="J36" s="141"/>
      <c r="K36" s="141"/>
      <c r="L36" s="141"/>
      <c r="M36" s="136"/>
      <c r="N36" s="136"/>
      <c r="O36" s="136"/>
      <c r="P36" s="136"/>
      <c r="Q36" s="136"/>
      <c r="R36" s="136"/>
      <c r="S36" s="136"/>
      <c r="T36" s="136"/>
      <c r="U36" s="136"/>
    </row>
    <row r="37" spans="1:22" s="140" customFormat="1" ht="90.75" customHeight="1">
      <c r="A37" s="181" t="s">
        <v>237</v>
      </c>
      <c r="B37" s="152"/>
      <c r="C37" s="152"/>
      <c r="D37" s="134" t="s">
        <v>206</v>
      </c>
      <c r="E37" s="135" t="s">
        <v>207</v>
      </c>
      <c r="F37" s="135"/>
      <c r="G37" s="135"/>
      <c r="H37" s="135"/>
      <c r="I37" s="135" t="s">
        <v>207</v>
      </c>
      <c r="J37" s="182"/>
      <c r="K37" s="182"/>
      <c r="L37" s="182"/>
      <c r="M37" s="182"/>
      <c r="N37" s="182"/>
      <c r="O37" s="183"/>
      <c r="P37" s="183"/>
      <c r="Q37" s="183"/>
      <c r="R37" s="183"/>
      <c r="S37" s="183"/>
      <c r="T37" s="183"/>
      <c r="U37" s="183"/>
    </row>
    <row r="38" spans="1:22" s="140" customFormat="1" ht="129" customHeight="1">
      <c r="A38" s="142" t="s">
        <v>280</v>
      </c>
      <c r="B38" s="154" t="s">
        <v>238</v>
      </c>
      <c r="C38" s="154" t="s">
        <v>239</v>
      </c>
      <c r="D38" s="134" t="s">
        <v>206</v>
      </c>
      <c r="E38" s="143" t="s">
        <v>207</v>
      </c>
      <c r="F38" s="143" t="s">
        <v>207</v>
      </c>
      <c r="G38" s="143"/>
      <c r="H38" s="143"/>
      <c r="I38" s="143"/>
      <c r="J38" s="144"/>
      <c r="K38" s="144"/>
      <c r="L38" s="144"/>
      <c r="M38" s="144"/>
      <c r="N38" s="144"/>
      <c r="O38" s="144"/>
      <c r="P38" s="144"/>
      <c r="Q38" s="144"/>
      <c r="R38" s="144"/>
      <c r="S38" s="144"/>
      <c r="T38" s="144"/>
      <c r="U38" s="145"/>
    </row>
    <row r="39" spans="1:22" s="132" customFormat="1" ht="115.5" customHeight="1">
      <c r="A39" s="142" t="s">
        <v>281</v>
      </c>
      <c r="B39" s="154" t="s">
        <v>240</v>
      </c>
      <c r="C39" s="154" t="s">
        <v>241</v>
      </c>
      <c r="D39" s="142"/>
      <c r="E39" s="146"/>
      <c r="F39" s="146"/>
      <c r="G39" s="146" t="s">
        <v>207</v>
      </c>
      <c r="H39" s="146" t="s">
        <v>207</v>
      </c>
      <c r="I39" s="135"/>
      <c r="J39" s="144"/>
      <c r="K39" s="144"/>
      <c r="L39" s="144"/>
      <c r="M39" s="144"/>
      <c r="N39" s="144"/>
      <c r="O39" s="144"/>
      <c r="P39" s="144"/>
      <c r="Q39" s="144"/>
      <c r="R39" s="144"/>
      <c r="S39" s="144"/>
      <c r="T39" s="144"/>
      <c r="U39" s="145"/>
    </row>
    <row r="40" spans="1:22" s="132" customFormat="1" ht="84" customHeight="1" thickBot="1">
      <c r="A40" s="184" t="s">
        <v>242</v>
      </c>
      <c r="B40" s="184" t="s">
        <v>297</v>
      </c>
      <c r="C40" s="262" t="s">
        <v>298</v>
      </c>
      <c r="D40" s="263"/>
      <c r="E40" s="263"/>
      <c r="F40" s="263"/>
      <c r="G40" s="263"/>
      <c r="H40" s="263"/>
      <c r="I40" s="263"/>
      <c r="J40" s="263"/>
      <c r="K40" s="263"/>
      <c r="L40" s="263"/>
      <c r="M40" s="263"/>
      <c r="N40" s="263"/>
      <c r="O40" s="263"/>
      <c r="P40" s="263"/>
      <c r="Q40" s="263"/>
      <c r="R40" s="263"/>
      <c r="S40" s="263"/>
      <c r="T40" s="263"/>
      <c r="U40" s="264"/>
    </row>
    <row r="41" spans="1:22" s="148" customFormat="1" ht="136.5" customHeight="1">
      <c r="A41" s="249" t="s">
        <v>243</v>
      </c>
      <c r="B41" s="249"/>
      <c r="C41" s="249"/>
      <c r="D41" s="249"/>
      <c r="E41" s="249"/>
      <c r="F41" s="249"/>
      <c r="G41" s="249"/>
      <c r="H41" s="249"/>
      <c r="I41" s="249"/>
      <c r="J41" s="249"/>
      <c r="K41" s="249"/>
      <c r="L41" s="147"/>
      <c r="M41" s="147"/>
      <c r="N41" s="147"/>
      <c r="O41" s="147"/>
      <c r="P41" s="147"/>
      <c r="Q41" s="147"/>
      <c r="R41" s="147"/>
      <c r="S41" s="147"/>
    </row>
  </sheetData>
  <mergeCells count="34">
    <mergeCell ref="A1:A3"/>
    <mergeCell ref="F13:F16"/>
    <mergeCell ref="G13:G16"/>
    <mergeCell ref="B5:U5"/>
    <mergeCell ref="B6:U6"/>
    <mergeCell ref="B4:U4"/>
    <mergeCell ref="B7:U7"/>
    <mergeCell ref="E13:E16"/>
    <mergeCell ref="B1:U3"/>
    <mergeCell ref="T15:T16"/>
    <mergeCell ref="U15:U16"/>
    <mergeCell ref="H13:H16"/>
    <mergeCell ref="P15:P16"/>
    <mergeCell ref="C40:U40"/>
    <mergeCell ref="I13:I16"/>
    <mergeCell ref="L15:L16"/>
    <mergeCell ref="M15:M16"/>
    <mergeCell ref="A8:XFD11"/>
    <mergeCell ref="J15:J16"/>
    <mergeCell ref="K15:K16"/>
    <mergeCell ref="Q15:Q16"/>
    <mergeCell ref="R15:R16"/>
    <mergeCell ref="A41:K41"/>
    <mergeCell ref="A12:A15"/>
    <mergeCell ref="B12:B15"/>
    <mergeCell ref="C12:C15"/>
    <mergeCell ref="J13:U14"/>
    <mergeCell ref="A16:D16"/>
    <mergeCell ref="J12:U12"/>
    <mergeCell ref="D12:D15"/>
    <mergeCell ref="E12:I12"/>
    <mergeCell ref="N15:N16"/>
    <mergeCell ref="O15:O16"/>
    <mergeCell ref="S15:S16"/>
  </mergeCells>
  <pageMargins left="0.31496062992125984" right="0.08" top="0.41" bottom="7.874015748031496E-2" header="0.21" footer="0.31496062992125984"/>
  <pageSetup paperSize="256" scale="24"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workbookViewId="0">
      <selection activeCell="D12" sqref="D12"/>
    </sheetView>
  </sheetViews>
  <sheetFormatPr baseColWidth="10" defaultColWidth="11.42578125" defaultRowHeight="15"/>
  <cols>
    <col min="1" max="1" width="4.5703125" customWidth="1"/>
    <col min="2" max="2" width="48.7109375" customWidth="1"/>
    <col min="3" max="3" width="12.140625" bestFit="1" customWidth="1"/>
    <col min="8" max="8" width="11.5703125" customWidth="1"/>
    <col min="9" max="9" width="5.28515625" customWidth="1"/>
    <col min="10" max="10" width="8.28515625" customWidth="1"/>
    <col min="17" max="17" width="21.42578125" customWidth="1"/>
    <col min="18" max="18" width="22.7109375" customWidth="1"/>
    <col min="20" max="20" width="45.28515625" customWidth="1"/>
  </cols>
  <sheetData>
    <row r="1" spans="2:20" ht="15.75" thickBot="1"/>
    <row r="2" spans="2:20">
      <c r="B2" s="231" t="s">
        <v>37</v>
      </c>
      <c r="C2" s="195" t="s">
        <v>244</v>
      </c>
      <c r="D2" s="284"/>
      <c r="E2" s="284"/>
      <c r="F2" s="284"/>
      <c r="G2" s="284"/>
      <c r="H2" s="284"/>
      <c r="I2" s="284"/>
      <c r="J2" s="284"/>
      <c r="K2" s="284"/>
      <c r="L2" s="284"/>
      <c r="M2" s="284"/>
      <c r="N2" s="284"/>
      <c r="O2" s="238"/>
      <c r="P2" s="238"/>
      <c r="Q2" s="239"/>
    </row>
    <row r="3" spans="2:20">
      <c r="B3" s="232"/>
      <c r="C3" s="285"/>
      <c r="D3" s="285"/>
      <c r="E3" s="285"/>
      <c r="F3" s="285"/>
      <c r="G3" s="285"/>
      <c r="H3" s="285"/>
      <c r="I3" s="285"/>
      <c r="J3" s="285"/>
      <c r="K3" s="285"/>
      <c r="L3" s="285"/>
      <c r="M3" s="285"/>
      <c r="N3" s="285"/>
      <c r="O3" s="240"/>
      <c r="P3" s="240"/>
      <c r="Q3" s="241"/>
    </row>
    <row r="4" spans="2:20">
      <c r="B4" s="232"/>
      <c r="C4" s="285"/>
      <c r="D4" s="285"/>
      <c r="E4" s="285"/>
      <c r="F4" s="285"/>
      <c r="G4" s="285"/>
      <c r="H4" s="285"/>
      <c r="I4" s="285"/>
      <c r="J4" s="285"/>
      <c r="K4" s="285"/>
      <c r="L4" s="285"/>
      <c r="M4" s="285"/>
      <c r="N4" s="285"/>
      <c r="O4" s="240"/>
      <c r="P4" s="240"/>
      <c r="Q4" s="241"/>
    </row>
    <row r="5" spans="2:20" ht="15.75" thickBot="1">
      <c r="B5" s="283"/>
      <c r="C5" s="286"/>
      <c r="D5" s="287"/>
      <c r="E5" s="287"/>
      <c r="F5" s="287"/>
      <c r="G5" s="287"/>
      <c r="H5" s="287"/>
      <c r="I5" s="287"/>
      <c r="J5" s="287"/>
      <c r="K5" s="287"/>
      <c r="L5" s="287"/>
      <c r="M5" s="287"/>
      <c r="N5" s="287"/>
      <c r="O5" s="242"/>
      <c r="P5" s="242"/>
      <c r="Q5" s="243"/>
    </row>
    <row r="6" spans="2:20" ht="17.25" thickBot="1">
      <c r="B6" s="47" t="s">
        <v>87</v>
      </c>
      <c r="C6" s="48">
        <v>43465</v>
      </c>
      <c r="D6" s="49"/>
    </row>
    <row r="7" spans="2:20" ht="16.5">
      <c r="B7" s="61"/>
      <c r="C7" s="62"/>
      <c r="D7" s="49"/>
    </row>
    <row r="8" spans="2:20" ht="17.25" thickBot="1">
      <c r="B8" s="49"/>
      <c r="C8" s="49"/>
      <c r="D8" s="49"/>
    </row>
    <row r="9" spans="2:20" ht="15.75" thickBot="1">
      <c r="B9" s="32">
        <v>1</v>
      </c>
      <c r="C9" s="298">
        <v>2</v>
      </c>
      <c r="D9" s="298"/>
      <c r="E9" s="298"/>
      <c r="F9" s="298"/>
      <c r="G9" s="298"/>
      <c r="H9" s="298"/>
      <c r="I9" s="298"/>
      <c r="J9" s="298">
        <v>3</v>
      </c>
      <c r="K9" s="298"/>
      <c r="L9" s="298">
        <v>4</v>
      </c>
      <c r="M9" s="298"/>
      <c r="N9" s="298">
        <v>4</v>
      </c>
      <c r="O9" s="298"/>
      <c r="P9" s="303"/>
      <c r="Q9" s="289">
        <v>5</v>
      </c>
      <c r="R9" s="290"/>
    </row>
    <row r="10" spans="2:20" ht="30" customHeight="1" thickBot="1">
      <c r="B10" s="300" t="s">
        <v>245</v>
      </c>
      <c r="C10" s="296" t="s">
        <v>88</v>
      </c>
      <c r="D10" s="302"/>
      <c r="E10" s="302"/>
      <c r="F10" s="302"/>
      <c r="G10" s="302"/>
      <c r="H10" s="294" t="s">
        <v>89</v>
      </c>
      <c r="I10" s="295"/>
      <c r="J10" s="294" t="s">
        <v>90</v>
      </c>
      <c r="K10" s="295"/>
      <c r="L10" s="294" t="s">
        <v>91</v>
      </c>
      <c r="M10" s="295"/>
      <c r="N10" s="288" t="s">
        <v>92</v>
      </c>
      <c r="O10" s="288" t="s">
        <v>93</v>
      </c>
      <c r="P10" s="288" t="s">
        <v>94</v>
      </c>
      <c r="Q10" s="288" t="s">
        <v>95</v>
      </c>
      <c r="R10" s="288" t="s">
        <v>246</v>
      </c>
    </row>
    <row r="11" spans="2:20" ht="30" customHeight="1" thickBot="1">
      <c r="B11" s="301"/>
      <c r="C11" s="1" t="s">
        <v>96</v>
      </c>
      <c r="D11" s="2" t="s">
        <v>97</v>
      </c>
      <c r="E11" s="3" t="s">
        <v>98</v>
      </c>
      <c r="F11" s="4" t="s">
        <v>99</v>
      </c>
      <c r="G11" s="33" t="s">
        <v>100</v>
      </c>
      <c r="H11" s="296"/>
      <c r="I11" s="297"/>
      <c r="J11" s="296"/>
      <c r="K11" s="297"/>
      <c r="L11" s="296"/>
      <c r="M11" s="297"/>
      <c r="N11" s="299"/>
      <c r="O11" s="299"/>
      <c r="P11" s="299"/>
      <c r="Q11" s="299"/>
      <c r="R11" s="288"/>
    </row>
    <row r="12" spans="2:20">
      <c r="B12" s="23" t="s">
        <v>247</v>
      </c>
      <c r="C12" s="20"/>
      <c r="D12" s="10">
        <v>1</v>
      </c>
      <c r="E12" s="10"/>
      <c r="F12" s="10"/>
      <c r="G12" s="11">
        <f t="shared" ref="G12" si="0">SUM(C12:F12)</f>
        <v>1</v>
      </c>
      <c r="H12" s="11" t="str">
        <f>+IF(($C12/$G12)&gt;=0.2,"Extremo",+IF((($C12/G12)+($D12/$G12))&gt;=0.3,"Alto",+IF((($C12/$G12)+($D12/$G12)+($E12/$G12))&gt;=0.4,"Moderado",+IF(($C12/$G12)+($D12/$G12)+($E12/$G12)+($F12/$G12)&gt;=0.5,"Bajo",""))))</f>
        <v>Alto</v>
      </c>
      <c r="I12" s="13">
        <f>(IF(H12="Extremo",50%,(IF(H12="Alto",40%,IF(H12="Moderado",15%,IF(H12="Bajo",10%,0))))))</f>
        <v>0.4</v>
      </c>
      <c r="J12" s="9" t="s">
        <v>101</v>
      </c>
      <c r="K12" s="13">
        <f>IF(J12="Si",100%,IF(J12="No",0,0))</f>
        <v>0</v>
      </c>
      <c r="L12" s="9"/>
      <c r="M12" s="13">
        <f>IF(L12="Si",20%,IF(L12="No",0,0))</f>
        <v>0</v>
      </c>
      <c r="N12" s="26"/>
      <c r="O12" s="12">
        <f>+$C$6-N12</f>
        <v>43465</v>
      </c>
      <c r="P12" s="27">
        <f>IF(O12&gt;=1080,30%,IF(O12&gt;=720,20%,IF(O12&gt;=360,10%,IF(O12&lt;=359,0%,0))))</f>
        <v>0.3</v>
      </c>
      <c r="Q12" s="50">
        <f>IF(K12=100%,100%,(I12+M12+P12))</f>
        <v>0.7</v>
      </c>
      <c r="R12" s="53">
        <f>+RANK(Q12,$Q$12:$Q$29,0)</f>
        <v>4</v>
      </c>
      <c r="T12" s="50">
        <f>IF(N12=100%,100%,(L12+P12+S12))</f>
        <v>0.3</v>
      </c>
    </row>
    <row r="13" spans="2:20">
      <c r="B13" s="24" t="s">
        <v>248</v>
      </c>
      <c r="C13" s="21"/>
      <c r="D13" s="6"/>
      <c r="E13" s="6"/>
      <c r="F13" s="6">
        <v>1</v>
      </c>
      <c r="G13" s="7">
        <f t="shared" ref="G13:G25" si="1">SUM(C13:F13)</f>
        <v>1</v>
      </c>
      <c r="H13" s="7" t="str">
        <f t="shared" ref="H13:H25" si="2">+IF(($C13/$G13)&gt;=0.2,"Extremo",+IF((($C13/G13)+($D13/$G13))&gt;=0.3,"Alto",+IF((($C13/$G13)+($D13/$G13)+($E13/$G13))&gt;=0.4,"Moderado",+IF(($C13/$G13)+($D13/$G13)+($E13/$G13)+($F13/$G13)&gt;=0.5,"Bajo",""))))</f>
        <v>Bajo</v>
      </c>
      <c r="I13" s="15">
        <f t="shared" ref="I13:I25" si="3">(IF(H13="Extremo",50%,(IF(H13="Alto",40%,IF(H13="Moderado",15%,IF(H13="Bajo",10%,0))))))</f>
        <v>0.1</v>
      </c>
      <c r="J13" s="14"/>
      <c r="K13" s="15">
        <f t="shared" ref="K13:K25" si="4">IF(J13="Si",100%,IF(J13="No",0,0))</f>
        <v>0</v>
      </c>
      <c r="L13" s="14"/>
      <c r="M13" s="15">
        <f t="shared" ref="M13:M25" si="5">IF(L13="Si",20%,IF(L13="No",0,0))</f>
        <v>0</v>
      </c>
      <c r="N13" s="28"/>
      <c r="O13" s="8">
        <f t="shared" ref="O13:O25" si="6">+$C$6-N13</f>
        <v>43465</v>
      </c>
      <c r="P13" s="29">
        <f t="shared" ref="P13:P25" si="7">IF(O13&gt;=1080,30%,IF(O13&gt;=720,20%,IF(O13&gt;=360,10%,IF(O13&lt;=359,0%,0))))</f>
        <v>0.3</v>
      </c>
      <c r="Q13" s="51">
        <f t="shared" ref="Q13:Q25" si="8">IF(K13=100%,100%,(I13+M13+P13))</f>
        <v>0.4</v>
      </c>
      <c r="R13" s="54">
        <f t="shared" ref="R13:R29" si="9">+RANK(Q13,$Q$12:$Q$29,0)</f>
        <v>15</v>
      </c>
    </row>
    <row r="14" spans="2:20">
      <c r="B14" s="24" t="s">
        <v>249</v>
      </c>
      <c r="C14" s="21"/>
      <c r="D14" s="6"/>
      <c r="E14" s="6">
        <v>1</v>
      </c>
      <c r="F14" s="6"/>
      <c r="G14" s="7">
        <f t="shared" si="1"/>
        <v>1</v>
      </c>
      <c r="H14" s="7" t="str">
        <f t="shared" si="2"/>
        <v>Moderado</v>
      </c>
      <c r="I14" s="15">
        <f t="shared" si="3"/>
        <v>0.15</v>
      </c>
      <c r="J14" s="14"/>
      <c r="K14" s="15">
        <f t="shared" si="4"/>
        <v>0</v>
      </c>
      <c r="L14" s="14"/>
      <c r="M14" s="15">
        <f t="shared" si="5"/>
        <v>0</v>
      </c>
      <c r="N14" s="28"/>
      <c r="O14" s="8">
        <f t="shared" si="6"/>
        <v>43465</v>
      </c>
      <c r="P14" s="29">
        <f t="shared" si="7"/>
        <v>0.3</v>
      </c>
      <c r="Q14" s="51">
        <f t="shared" si="8"/>
        <v>0.44999999999999996</v>
      </c>
      <c r="R14" s="54">
        <f t="shared" si="9"/>
        <v>9</v>
      </c>
    </row>
    <row r="15" spans="2:20">
      <c r="B15" s="24" t="s">
        <v>250</v>
      </c>
      <c r="C15" s="21">
        <v>1</v>
      </c>
      <c r="D15" s="6"/>
      <c r="E15" s="6"/>
      <c r="F15" s="6"/>
      <c r="G15" s="7">
        <f t="shared" si="1"/>
        <v>1</v>
      </c>
      <c r="H15" s="7" t="str">
        <f t="shared" si="2"/>
        <v>Extremo</v>
      </c>
      <c r="I15" s="15">
        <f t="shared" si="3"/>
        <v>0.5</v>
      </c>
      <c r="J15" s="14"/>
      <c r="K15" s="15">
        <f t="shared" si="4"/>
        <v>0</v>
      </c>
      <c r="L15" s="14"/>
      <c r="M15" s="15">
        <f t="shared" si="5"/>
        <v>0</v>
      </c>
      <c r="N15" s="28"/>
      <c r="O15" s="8">
        <f t="shared" si="6"/>
        <v>43465</v>
      </c>
      <c r="P15" s="29">
        <f t="shared" si="7"/>
        <v>0.3</v>
      </c>
      <c r="Q15" s="51">
        <f t="shared" si="8"/>
        <v>0.8</v>
      </c>
      <c r="R15" s="54">
        <f t="shared" si="9"/>
        <v>1</v>
      </c>
    </row>
    <row r="16" spans="2:20">
      <c r="B16" s="24" t="s">
        <v>251</v>
      </c>
      <c r="C16" s="21"/>
      <c r="D16" s="6">
        <v>4</v>
      </c>
      <c r="E16" s="6"/>
      <c r="F16" s="6"/>
      <c r="G16" s="7">
        <f t="shared" si="1"/>
        <v>4</v>
      </c>
      <c r="H16" s="7" t="str">
        <f t="shared" si="2"/>
        <v>Alto</v>
      </c>
      <c r="I16" s="15">
        <f t="shared" si="3"/>
        <v>0.4</v>
      </c>
      <c r="J16" s="14"/>
      <c r="K16" s="15">
        <f t="shared" si="4"/>
        <v>0</v>
      </c>
      <c r="L16" s="14"/>
      <c r="M16" s="15">
        <f t="shared" si="5"/>
        <v>0</v>
      </c>
      <c r="N16" s="28"/>
      <c r="O16" s="8">
        <f t="shared" si="6"/>
        <v>43465</v>
      </c>
      <c r="P16" s="29">
        <f t="shared" si="7"/>
        <v>0.3</v>
      </c>
      <c r="Q16" s="51">
        <f t="shared" si="8"/>
        <v>0.7</v>
      </c>
      <c r="R16" s="54">
        <f t="shared" si="9"/>
        <v>4</v>
      </c>
    </row>
    <row r="17" spans="2:18">
      <c r="B17" s="24" t="s">
        <v>252</v>
      </c>
      <c r="C17" s="21"/>
      <c r="D17" s="6"/>
      <c r="E17" s="6">
        <v>1</v>
      </c>
      <c r="F17" s="6"/>
      <c r="G17" s="7">
        <f t="shared" si="1"/>
        <v>1</v>
      </c>
      <c r="H17" s="7" t="str">
        <f t="shared" si="2"/>
        <v>Moderado</v>
      </c>
      <c r="I17" s="15">
        <f t="shared" si="3"/>
        <v>0.15</v>
      </c>
      <c r="J17" s="14"/>
      <c r="K17" s="15">
        <f t="shared" si="4"/>
        <v>0</v>
      </c>
      <c r="L17" s="14"/>
      <c r="M17" s="15">
        <f t="shared" si="5"/>
        <v>0</v>
      </c>
      <c r="N17" s="28"/>
      <c r="O17" s="8">
        <f t="shared" si="6"/>
        <v>43465</v>
      </c>
      <c r="P17" s="29">
        <f t="shared" si="7"/>
        <v>0.3</v>
      </c>
      <c r="Q17" s="51">
        <f t="shared" si="8"/>
        <v>0.44999999999999996</v>
      </c>
      <c r="R17" s="54">
        <f t="shared" si="9"/>
        <v>9</v>
      </c>
    </row>
    <row r="18" spans="2:18">
      <c r="B18" s="24" t="s">
        <v>253</v>
      </c>
      <c r="C18" s="21"/>
      <c r="D18" s="6"/>
      <c r="E18" s="6"/>
      <c r="F18" s="6">
        <v>1</v>
      </c>
      <c r="G18" s="7">
        <f t="shared" si="1"/>
        <v>1</v>
      </c>
      <c r="H18" s="7" t="str">
        <f t="shared" si="2"/>
        <v>Bajo</v>
      </c>
      <c r="I18" s="15">
        <f t="shared" si="3"/>
        <v>0.1</v>
      </c>
      <c r="J18" s="14"/>
      <c r="K18" s="15">
        <f t="shared" si="4"/>
        <v>0</v>
      </c>
      <c r="L18" s="14"/>
      <c r="M18" s="15">
        <f t="shared" si="5"/>
        <v>0</v>
      </c>
      <c r="N18" s="28"/>
      <c r="O18" s="8">
        <f t="shared" si="6"/>
        <v>43465</v>
      </c>
      <c r="P18" s="29">
        <f t="shared" si="7"/>
        <v>0.3</v>
      </c>
      <c r="Q18" s="51">
        <f t="shared" si="8"/>
        <v>0.4</v>
      </c>
      <c r="R18" s="54">
        <f t="shared" si="9"/>
        <v>15</v>
      </c>
    </row>
    <row r="19" spans="2:18">
      <c r="B19" s="24" t="s">
        <v>254</v>
      </c>
      <c r="C19" s="21"/>
      <c r="D19" s="6"/>
      <c r="E19" s="6">
        <v>1</v>
      </c>
      <c r="F19" s="6"/>
      <c r="G19" s="7">
        <f t="shared" si="1"/>
        <v>1</v>
      </c>
      <c r="H19" s="7" t="str">
        <f t="shared" si="2"/>
        <v>Moderado</v>
      </c>
      <c r="I19" s="15">
        <f t="shared" si="3"/>
        <v>0.15</v>
      </c>
      <c r="J19" s="14"/>
      <c r="K19" s="15">
        <f t="shared" si="4"/>
        <v>0</v>
      </c>
      <c r="L19" s="14"/>
      <c r="M19" s="15">
        <f t="shared" si="5"/>
        <v>0</v>
      </c>
      <c r="N19" s="28"/>
      <c r="O19" s="8">
        <f t="shared" si="6"/>
        <v>43465</v>
      </c>
      <c r="P19" s="29">
        <f t="shared" si="7"/>
        <v>0.3</v>
      </c>
      <c r="Q19" s="51">
        <f t="shared" si="8"/>
        <v>0.44999999999999996</v>
      </c>
      <c r="R19" s="54">
        <f t="shared" si="9"/>
        <v>9</v>
      </c>
    </row>
    <row r="20" spans="2:18">
      <c r="B20" s="24" t="s">
        <v>255</v>
      </c>
      <c r="C20" s="21"/>
      <c r="D20" s="6">
        <v>1</v>
      </c>
      <c r="E20" s="6"/>
      <c r="F20" s="6"/>
      <c r="G20" s="7">
        <f t="shared" si="1"/>
        <v>1</v>
      </c>
      <c r="H20" s="7" t="str">
        <f t="shared" si="2"/>
        <v>Alto</v>
      </c>
      <c r="I20" s="15">
        <f t="shared" si="3"/>
        <v>0.4</v>
      </c>
      <c r="J20" s="14"/>
      <c r="K20" s="15">
        <f t="shared" si="4"/>
        <v>0</v>
      </c>
      <c r="L20" s="14"/>
      <c r="M20" s="15">
        <f t="shared" si="5"/>
        <v>0</v>
      </c>
      <c r="N20" s="28"/>
      <c r="O20" s="8">
        <f t="shared" si="6"/>
        <v>43465</v>
      </c>
      <c r="P20" s="29">
        <f t="shared" si="7"/>
        <v>0.3</v>
      </c>
      <c r="Q20" s="51">
        <f t="shared" si="8"/>
        <v>0.7</v>
      </c>
      <c r="R20" s="54">
        <f t="shared" si="9"/>
        <v>4</v>
      </c>
    </row>
    <row r="21" spans="2:18">
      <c r="B21" s="24" t="s">
        <v>256</v>
      </c>
      <c r="C21" s="21"/>
      <c r="D21" s="6"/>
      <c r="E21" s="6">
        <v>1</v>
      </c>
      <c r="F21" s="6"/>
      <c r="G21" s="7">
        <f t="shared" si="1"/>
        <v>1</v>
      </c>
      <c r="H21" s="7" t="str">
        <f t="shared" si="2"/>
        <v>Moderado</v>
      </c>
      <c r="I21" s="15">
        <f t="shared" si="3"/>
        <v>0.15</v>
      </c>
      <c r="J21" s="14"/>
      <c r="K21" s="15">
        <f t="shared" si="4"/>
        <v>0</v>
      </c>
      <c r="L21" s="14"/>
      <c r="M21" s="15">
        <f t="shared" si="5"/>
        <v>0</v>
      </c>
      <c r="N21" s="28"/>
      <c r="O21" s="8">
        <f t="shared" si="6"/>
        <v>43465</v>
      </c>
      <c r="P21" s="29">
        <f t="shared" si="7"/>
        <v>0.3</v>
      </c>
      <c r="Q21" s="51">
        <f t="shared" si="8"/>
        <v>0.44999999999999996</v>
      </c>
      <c r="R21" s="54">
        <f t="shared" si="9"/>
        <v>9</v>
      </c>
    </row>
    <row r="22" spans="2:18">
      <c r="B22" s="24" t="s">
        <v>257</v>
      </c>
      <c r="C22" s="21"/>
      <c r="D22" s="6">
        <v>1</v>
      </c>
      <c r="E22" s="6"/>
      <c r="F22" s="6"/>
      <c r="G22" s="7">
        <f t="shared" si="1"/>
        <v>1</v>
      </c>
      <c r="H22" s="7" t="str">
        <f t="shared" si="2"/>
        <v>Alto</v>
      </c>
      <c r="I22" s="15">
        <f t="shared" si="3"/>
        <v>0.4</v>
      </c>
      <c r="J22" s="14"/>
      <c r="K22" s="15">
        <f t="shared" si="4"/>
        <v>0</v>
      </c>
      <c r="L22" s="14"/>
      <c r="M22" s="15">
        <f t="shared" si="5"/>
        <v>0</v>
      </c>
      <c r="N22" s="28"/>
      <c r="O22" s="8">
        <f t="shared" si="6"/>
        <v>43465</v>
      </c>
      <c r="P22" s="29">
        <f t="shared" si="7"/>
        <v>0.3</v>
      </c>
      <c r="Q22" s="51">
        <f t="shared" si="8"/>
        <v>0.7</v>
      </c>
      <c r="R22" s="54">
        <f t="shared" si="9"/>
        <v>4</v>
      </c>
    </row>
    <row r="23" spans="2:18">
      <c r="B23" s="24" t="s">
        <v>258</v>
      </c>
      <c r="C23" s="21">
        <v>1</v>
      </c>
      <c r="D23" s="6"/>
      <c r="E23" s="6"/>
      <c r="F23" s="6"/>
      <c r="G23" s="7">
        <f t="shared" si="1"/>
        <v>1</v>
      </c>
      <c r="H23" s="7" t="str">
        <f t="shared" si="2"/>
        <v>Extremo</v>
      </c>
      <c r="I23" s="15">
        <f t="shared" si="3"/>
        <v>0.5</v>
      </c>
      <c r="J23" s="14"/>
      <c r="K23" s="15">
        <f t="shared" si="4"/>
        <v>0</v>
      </c>
      <c r="L23" s="14"/>
      <c r="M23" s="15">
        <f t="shared" si="5"/>
        <v>0</v>
      </c>
      <c r="N23" s="28"/>
      <c r="O23" s="8">
        <f t="shared" si="6"/>
        <v>43465</v>
      </c>
      <c r="P23" s="29">
        <f t="shared" si="7"/>
        <v>0.3</v>
      </c>
      <c r="Q23" s="51">
        <f t="shared" si="8"/>
        <v>0.8</v>
      </c>
      <c r="R23" s="54">
        <f t="shared" si="9"/>
        <v>1</v>
      </c>
    </row>
    <row r="24" spans="2:18">
      <c r="B24" s="24" t="s">
        <v>259</v>
      </c>
      <c r="C24" s="21"/>
      <c r="D24" s="6"/>
      <c r="E24" s="6"/>
      <c r="F24" s="6">
        <v>1</v>
      </c>
      <c r="G24" s="7">
        <f t="shared" si="1"/>
        <v>1</v>
      </c>
      <c r="H24" s="7" t="str">
        <f t="shared" si="2"/>
        <v>Bajo</v>
      </c>
      <c r="I24" s="15">
        <f t="shared" si="3"/>
        <v>0.1</v>
      </c>
      <c r="J24" s="14"/>
      <c r="K24" s="15">
        <f t="shared" si="4"/>
        <v>0</v>
      </c>
      <c r="L24" s="14"/>
      <c r="M24" s="15">
        <f t="shared" si="5"/>
        <v>0</v>
      </c>
      <c r="N24" s="28"/>
      <c r="O24" s="8">
        <f t="shared" si="6"/>
        <v>43465</v>
      </c>
      <c r="P24" s="29">
        <f t="shared" si="7"/>
        <v>0.3</v>
      </c>
      <c r="Q24" s="51">
        <f t="shared" si="8"/>
        <v>0.4</v>
      </c>
      <c r="R24" s="54">
        <f t="shared" si="9"/>
        <v>15</v>
      </c>
    </row>
    <row r="25" spans="2:18" ht="15.75" thickBot="1">
      <c r="B25" s="25" t="s">
        <v>260</v>
      </c>
      <c r="C25" s="22"/>
      <c r="D25" s="17"/>
      <c r="E25" s="17"/>
      <c r="F25" s="17">
        <v>1</v>
      </c>
      <c r="G25" s="5">
        <f t="shared" si="1"/>
        <v>1</v>
      </c>
      <c r="H25" s="5" t="str">
        <f t="shared" si="2"/>
        <v>Bajo</v>
      </c>
      <c r="I25" s="19">
        <f t="shared" si="3"/>
        <v>0.1</v>
      </c>
      <c r="J25" s="16"/>
      <c r="K25" s="19">
        <f t="shared" si="4"/>
        <v>0</v>
      </c>
      <c r="L25" s="16"/>
      <c r="M25" s="19">
        <f t="shared" si="5"/>
        <v>0</v>
      </c>
      <c r="N25" s="30"/>
      <c r="O25" s="18">
        <f t="shared" si="6"/>
        <v>43465</v>
      </c>
      <c r="P25" s="31">
        <f t="shared" si="7"/>
        <v>0.3</v>
      </c>
      <c r="Q25" s="52">
        <f t="shared" si="8"/>
        <v>0.4</v>
      </c>
      <c r="R25" s="54">
        <f t="shared" si="9"/>
        <v>15</v>
      </c>
    </row>
    <row r="26" spans="2:18">
      <c r="B26" s="24" t="s">
        <v>261</v>
      </c>
      <c r="C26" s="21"/>
      <c r="D26" s="6"/>
      <c r="E26" s="6">
        <v>1</v>
      </c>
      <c r="F26" s="6"/>
      <c r="G26" s="7">
        <f t="shared" ref="G26:G35" si="10">SUM(C26:F26)</f>
        <v>1</v>
      </c>
      <c r="H26" s="7" t="str">
        <f t="shared" ref="H26:H35" si="11">+IF(($C26/$G26)&gt;=0.2,"Extremo",+IF((($C26/G26)+($D26/$G26))&gt;=0.3,"Alto",+IF((($C26/$G26)+($D26/$G26)+($E26/$G26))&gt;=0.4,"Moderado",+IF(($C26/$G26)+($D26/$G26)+($E26/$G26)+($F26/$G26)&gt;=0.5,"Bajo",""))))</f>
        <v>Moderado</v>
      </c>
      <c r="I26" s="15">
        <f t="shared" ref="I26:I35" si="12">(IF(H26="Extremo",50%,(IF(H26="Alto",40%,IF(H26="Moderado",15%,IF(H26="Bajo",10%,0))))))</f>
        <v>0.15</v>
      </c>
      <c r="J26" s="14"/>
      <c r="K26" s="15">
        <f t="shared" ref="K26:K35" si="13">IF(J26="Si",100%,IF(J26="No",0,0))</f>
        <v>0</v>
      </c>
      <c r="L26" s="14"/>
      <c r="M26" s="15">
        <f t="shared" ref="M26:M35" si="14">IF(L26="Si",20%,IF(L26="No",0,0))</f>
        <v>0</v>
      </c>
      <c r="N26" s="28"/>
      <c r="O26" s="8">
        <f t="shared" ref="O26:O35" si="15">+$C$6-N26</f>
        <v>43465</v>
      </c>
      <c r="P26" s="29">
        <f t="shared" ref="P26:P35" si="16">IF(O26&gt;=1080,30%,IF(O26&gt;=720,20%,IF(O26&gt;=360,10%,IF(O26&lt;=359,0%,0))))</f>
        <v>0.3</v>
      </c>
      <c r="Q26" s="51">
        <f t="shared" ref="Q26:Q35" si="17">IF(K26=100%,100%,(I26+M26+P26))</f>
        <v>0.44999999999999996</v>
      </c>
      <c r="R26" s="54">
        <f t="shared" si="9"/>
        <v>9</v>
      </c>
    </row>
    <row r="27" spans="2:18">
      <c r="B27" s="24" t="s">
        <v>262</v>
      </c>
      <c r="C27" s="21"/>
      <c r="D27" s="6"/>
      <c r="E27" s="6">
        <v>4</v>
      </c>
      <c r="F27" s="6"/>
      <c r="G27" s="7">
        <f t="shared" si="10"/>
        <v>4</v>
      </c>
      <c r="H27" s="7" t="str">
        <f t="shared" si="11"/>
        <v>Moderado</v>
      </c>
      <c r="I27" s="15">
        <f t="shared" si="12"/>
        <v>0.15</v>
      </c>
      <c r="J27" s="14"/>
      <c r="K27" s="15">
        <f t="shared" si="13"/>
        <v>0</v>
      </c>
      <c r="L27" s="14"/>
      <c r="M27" s="15">
        <f t="shared" si="14"/>
        <v>0</v>
      </c>
      <c r="N27" s="28"/>
      <c r="O27" s="8">
        <f t="shared" si="15"/>
        <v>43465</v>
      </c>
      <c r="P27" s="29">
        <f t="shared" si="16"/>
        <v>0.3</v>
      </c>
      <c r="Q27" s="51">
        <f t="shared" si="17"/>
        <v>0.44999999999999996</v>
      </c>
      <c r="R27" s="54">
        <f t="shared" si="9"/>
        <v>9</v>
      </c>
    </row>
    <row r="28" spans="2:18">
      <c r="B28" s="24" t="s">
        <v>263</v>
      </c>
      <c r="C28" s="21"/>
      <c r="D28" s="6">
        <v>1</v>
      </c>
      <c r="E28" s="6"/>
      <c r="F28" s="6"/>
      <c r="G28" s="7">
        <f t="shared" si="10"/>
        <v>1</v>
      </c>
      <c r="H28" s="7" t="str">
        <f t="shared" si="11"/>
        <v>Alto</v>
      </c>
      <c r="I28" s="15">
        <f t="shared" si="12"/>
        <v>0.4</v>
      </c>
      <c r="J28" s="14"/>
      <c r="K28" s="15">
        <f t="shared" si="13"/>
        <v>0</v>
      </c>
      <c r="L28" s="14"/>
      <c r="M28" s="15">
        <f t="shared" si="14"/>
        <v>0</v>
      </c>
      <c r="N28" s="28"/>
      <c r="O28" s="8">
        <f t="shared" si="15"/>
        <v>43465</v>
      </c>
      <c r="P28" s="29">
        <f t="shared" si="16"/>
        <v>0.3</v>
      </c>
      <c r="Q28" s="51">
        <f t="shared" si="17"/>
        <v>0.7</v>
      </c>
      <c r="R28" s="54">
        <f t="shared" si="9"/>
        <v>4</v>
      </c>
    </row>
    <row r="29" spans="2:18">
      <c r="B29" s="24" t="s">
        <v>102</v>
      </c>
      <c r="C29" s="21">
        <v>1</v>
      </c>
      <c r="D29" s="6"/>
      <c r="E29" s="6"/>
      <c r="F29" s="6"/>
      <c r="G29" s="7">
        <f t="shared" si="10"/>
        <v>1</v>
      </c>
      <c r="H29" s="7" t="str">
        <f t="shared" si="11"/>
        <v>Extremo</v>
      </c>
      <c r="I29" s="15">
        <f t="shared" si="12"/>
        <v>0.5</v>
      </c>
      <c r="J29" s="14"/>
      <c r="K29" s="15">
        <f t="shared" si="13"/>
        <v>0</v>
      </c>
      <c r="L29" s="14"/>
      <c r="M29" s="15">
        <f t="shared" si="14"/>
        <v>0</v>
      </c>
      <c r="N29" s="28"/>
      <c r="O29" s="8">
        <f t="shared" si="15"/>
        <v>43465</v>
      </c>
      <c r="P29" s="29">
        <f t="shared" si="16"/>
        <v>0.3</v>
      </c>
      <c r="Q29" s="51">
        <f t="shared" si="17"/>
        <v>0.8</v>
      </c>
      <c r="R29" s="54">
        <f t="shared" si="9"/>
        <v>1</v>
      </c>
    </row>
    <row r="30" spans="2:18" ht="15.75" thickBot="1">
      <c r="B30" s="25" t="s">
        <v>103</v>
      </c>
      <c r="C30" s="22"/>
      <c r="D30" s="17"/>
      <c r="E30" s="17"/>
      <c r="F30" s="17"/>
      <c r="G30" s="5">
        <f t="shared" si="10"/>
        <v>0</v>
      </c>
      <c r="H30" s="5" t="e">
        <f t="shared" si="11"/>
        <v>#DIV/0!</v>
      </c>
      <c r="I30" s="19" t="e">
        <f t="shared" si="12"/>
        <v>#DIV/0!</v>
      </c>
      <c r="J30" s="16"/>
      <c r="K30" s="19">
        <f t="shared" si="13"/>
        <v>0</v>
      </c>
      <c r="L30" s="16"/>
      <c r="M30" s="19">
        <f t="shared" si="14"/>
        <v>0</v>
      </c>
      <c r="N30" s="30"/>
      <c r="O30" s="18">
        <f t="shared" si="15"/>
        <v>43465</v>
      </c>
      <c r="P30" s="31">
        <f t="shared" si="16"/>
        <v>0.3</v>
      </c>
      <c r="Q30" s="52" t="e">
        <f t="shared" si="17"/>
        <v>#DIV/0!</v>
      </c>
      <c r="R30" s="24"/>
    </row>
    <row r="31" spans="2:18">
      <c r="B31" s="24" t="s">
        <v>104</v>
      </c>
      <c r="C31" s="21"/>
      <c r="D31" s="6"/>
      <c r="E31" s="6"/>
      <c r="F31" s="6"/>
      <c r="G31" s="7">
        <f t="shared" si="10"/>
        <v>0</v>
      </c>
      <c r="H31" s="7" t="e">
        <f t="shared" si="11"/>
        <v>#DIV/0!</v>
      </c>
      <c r="I31" s="15" t="e">
        <f t="shared" si="12"/>
        <v>#DIV/0!</v>
      </c>
      <c r="J31" s="14"/>
      <c r="K31" s="15">
        <f t="shared" si="13"/>
        <v>0</v>
      </c>
      <c r="L31" s="14"/>
      <c r="M31" s="15">
        <f t="shared" si="14"/>
        <v>0</v>
      </c>
      <c r="N31" s="28"/>
      <c r="O31" s="8">
        <f t="shared" si="15"/>
        <v>43465</v>
      </c>
      <c r="P31" s="29">
        <f t="shared" si="16"/>
        <v>0.3</v>
      </c>
      <c r="Q31" s="51" t="e">
        <f t="shared" si="17"/>
        <v>#DIV/0!</v>
      </c>
      <c r="R31" s="24"/>
    </row>
    <row r="32" spans="2:18">
      <c r="B32" s="24" t="s">
        <v>105</v>
      </c>
      <c r="C32" s="21"/>
      <c r="D32" s="6"/>
      <c r="E32" s="6"/>
      <c r="F32" s="6"/>
      <c r="G32" s="7">
        <f t="shared" si="10"/>
        <v>0</v>
      </c>
      <c r="H32" s="7" t="e">
        <f t="shared" si="11"/>
        <v>#DIV/0!</v>
      </c>
      <c r="I32" s="15" t="e">
        <f t="shared" si="12"/>
        <v>#DIV/0!</v>
      </c>
      <c r="J32" s="14"/>
      <c r="K32" s="15">
        <f t="shared" si="13"/>
        <v>0</v>
      </c>
      <c r="L32" s="14"/>
      <c r="M32" s="15">
        <f t="shared" si="14"/>
        <v>0</v>
      </c>
      <c r="N32" s="28"/>
      <c r="O32" s="8">
        <f t="shared" si="15"/>
        <v>43465</v>
      </c>
      <c r="P32" s="29">
        <f t="shared" si="16"/>
        <v>0.3</v>
      </c>
      <c r="Q32" s="51" t="e">
        <f t="shared" si="17"/>
        <v>#DIV/0!</v>
      </c>
      <c r="R32" s="24"/>
    </row>
    <row r="33" spans="2:18">
      <c r="B33" s="24" t="s">
        <v>106</v>
      </c>
      <c r="C33" s="21"/>
      <c r="D33" s="6"/>
      <c r="E33" s="6"/>
      <c r="F33" s="6"/>
      <c r="G33" s="7">
        <f t="shared" si="10"/>
        <v>0</v>
      </c>
      <c r="H33" s="7" t="e">
        <f t="shared" si="11"/>
        <v>#DIV/0!</v>
      </c>
      <c r="I33" s="15" t="e">
        <f t="shared" si="12"/>
        <v>#DIV/0!</v>
      </c>
      <c r="J33" s="14"/>
      <c r="K33" s="15">
        <f t="shared" si="13"/>
        <v>0</v>
      </c>
      <c r="L33" s="14"/>
      <c r="M33" s="15">
        <f t="shared" si="14"/>
        <v>0</v>
      </c>
      <c r="N33" s="28"/>
      <c r="O33" s="8">
        <f t="shared" si="15"/>
        <v>43465</v>
      </c>
      <c r="P33" s="29">
        <f t="shared" si="16"/>
        <v>0.3</v>
      </c>
      <c r="Q33" s="51" t="e">
        <f t="shared" si="17"/>
        <v>#DIV/0!</v>
      </c>
      <c r="R33" s="24"/>
    </row>
    <row r="34" spans="2:18">
      <c r="B34" s="24" t="s">
        <v>107</v>
      </c>
      <c r="C34" s="21"/>
      <c r="D34" s="6"/>
      <c r="E34" s="6"/>
      <c r="F34" s="6"/>
      <c r="G34" s="7">
        <f t="shared" si="10"/>
        <v>0</v>
      </c>
      <c r="H34" s="7" t="e">
        <f t="shared" si="11"/>
        <v>#DIV/0!</v>
      </c>
      <c r="I34" s="15" t="e">
        <f t="shared" si="12"/>
        <v>#DIV/0!</v>
      </c>
      <c r="J34" s="14"/>
      <c r="K34" s="15">
        <f t="shared" si="13"/>
        <v>0</v>
      </c>
      <c r="L34" s="14"/>
      <c r="M34" s="15">
        <f t="shared" si="14"/>
        <v>0</v>
      </c>
      <c r="N34" s="28"/>
      <c r="O34" s="8">
        <f t="shared" si="15"/>
        <v>43465</v>
      </c>
      <c r="P34" s="29">
        <f t="shared" si="16"/>
        <v>0.3</v>
      </c>
      <c r="Q34" s="51" t="e">
        <f t="shared" si="17"/>
        <v>#DIV/0!</v>
      </c>
      <c r="R34" s="24"/>
    </row>
    <row r="35" spans="2:18" ht="15.75" thickBot="1">
      <c r="B35" s="25" t="s">
        <v>108</v>
      </c>
      <c r="C35" s="22"/>
      <c r="D35" s="17"/>
      <c r="E35" s="17"/>
      <c r="F35" s="17"/>
      <c r="G35" s="5">
        <f t="shared" si="10"/>
        <v>0</v>
      </c>
      <c r="H35" s="5" t="e">
        <f t="shared" si="11"/>
        <v>#DIV/0!</v>
      </c>
      <c r="I35" s="19" t="e">
        <f t="shared" si="12"/>
        <v>#DIV/0!</v>
      </c>
      <c r="J35" s="16"/>
      <c r="K35" s="19">
        <f t="shared" si="13"/>
        <v>0</v>
      </c>
      <c r="L35" s="16"/>
      <c r="M35" s="19">
        <f t="shared" si="14"/>
        <v>0</v>
      </c>
      <c r="N35" s="30"/>
      <c r="O35" s="18">
        <f t="shared" si="15"/>
        <v>43465</v>
      </c>
      <c r="P35" s="31">
        <f t="shared" si="16"/>
        <v>0.3</v>
      </c>
      <c r="Q35" s="52" t="e">
        <f t="shared" si="17"/>
        <v>#DIV/0!</v>
      </c>
      <c r="R35" s="25"/>
    </row>
    <row r="37" spans="2:18" ht="15.75" thickBot="1"/>
    <row r="38" spans="2:18">
      <c r="B38" s="34"/>
      <c r="C38" s="55"/>
      <c r="D38" s="35"/>
      <c r="E38" s="35"/>
      <c r="F38" s="35"/>
      <c r="G38" s="35"/>
      <c r="H38" s="35"/>
      <c r="I38" s="35"/>
      <c r="J38" s="35"/>
      <c r="K38" s="35"/>
      <c r="L38" s="35"/>
      <c r="M38" s="35"/>
      <c r="N38" s="35"/>
      <c r="O38" s="35"/>
      <c r="P38" s="36"/>
    </row>
    <row r="39" spans="2:18">
      <c r="B39" s="37"/>
      <c r="C39" s="56"/>
      <c r="D39" s="38"/>
      <c r="E39" s="38"/>
      <c r="F39" s="38"/>
      <c r="G39" s="38"/>
      <c r="H39" s="38"/>
      <c r="I39" s="38"/>
      <c r="J39" s="38"/>
      <c r="K39" s="38"/>
      <c r="L39" s="38"/>
      <c r="M39" s="38"/>
      <c r="N39" s="38"/>
      <c r="O39" s="38"/>
      <c r="P39" s="39"/>
    </row>
    <row r="40" spans="2:18">
      <c r="B40" s="37"/>
      <c r="C40" s="56"/>
      <c r="D40" s="38"/>
      <c r="E40" s="38"/>
      <c r="F40" s="38"/>
      <c r="G40" s="38"/>
      <c r="H40" s="38"/>
      <c r="I40" s="38"/>
      <c r="J40" s="38"/>
      <c r="K40" s="38"/>
      <c r="L40" s="38"/>
      <c r="M40" s="38"/>
      <c r="N40" s="38"/>
      <c r="O40" s="38"/>
      <c r="P40" s="39"/>
    </row>
    <row r="41" spans="2:18">
      <c r="B41" s="37"/>
      <c r="C41" s="56"/>
      <c r="D41" s="38"/>
      <c r="E41" s="38"/>
      <c r="F41" s="38"/>
      <c r="G41" s="38"/>
      <c r="H41" s="38"/>
      <c r="I41" s="38"/>
      <c r="J41" s="38"/>
      <c r="K41" s="38"/>
      <c r="L41" s="38"/>
      <c r="M41" s="38"/>
      <c r="N41" s="38"/>
      <c r="O41" s="38"/>
      <c r="P41" s="39"/>
    </row>
    <row r="42" spans="2:18">
      <c r="B42" s="37"/>
      <c r="C42" s="56"/>
      <c r="D42" s="38"/>
      <c r="E42" s="38"/>
      <c r="F42" s="38"/>
      <c r="G42" s="38"/>
      <c r="H42" s="38"/>
      <c r="I42" s="38"/>
      <c r="J42" s="38"/>
      <c r="K42" s="38"/>
      <c r="L42" s="38"/>
      <c r="M42" s="38"/>
      <c r="N42" s="38"/>
      <c r="O42" s="38"/>
      <c r="P42" s="39"/>
    </row>
    <row r="43" spans="2:18">
      <c r="B43" s="37"/>
      <c r="C43" s="56"/>
      <c r="D43" s="38"/>
      <c r="E43" s="38"/>
      <c r="F43" s="38"/>
      <c r="G43" s="38"/>
      <c r="H43" s="38"/>
      <c r="I43" s="38"/>
      <c r="J43" s="38"/>
      <c r="K43" s="38"/>
      <c r="L43" s="38"/>
      <c r="M43" s="38"/>
      <c r="N43" s="38"/>
      <c r="O43" s="38"/>
      <c r="P43" s="39"/>
    </row>
    <row r="44" spans="2:18">
      <c r="B44" s="37"/>
      <c r="C44" s="56"/>
      <c r="D44" s="38"/>
      <c r="E44" s="38"/>
      <c r="F44" s="38"/>
      <c r="G44" s="38"/>
      <c r="H44" s="38"/>
      <c r="I44" s="38"/>
      <c r="J44" s="38"/>
      <c r="K44" s="38"/>
      <c r="L44" s="38"/>
      <c r="M44" s="38"/>
      <c r="N44" s="38"/>
      <c r="O44" s="38"/>
      <c r="P44" s="39"/>
    </row>
    <row r="45" spans="2:18" ht="45.75" customHeight="1">
      <c r="B45" s="291" t="s">
        <v>264</v>
      </c>
      <c r="C45" s="292"/>
      <c r="D45" s="292"/>
      <c r="E45" s="292"/>
      <c r="F45" s="292"/>
      <c r="G45" s="292"/>
      <c r="H45" s="292"/>
      <c r="I45" s="292"/>
      <c r="J45" s="292"/>
      <c r="K45" s="292"/>
      <c r="L45" s="292"/>
      <c r="M45" s="292"/>
      <c r="N45" s="292"/>
      <c r="O45" s="292"/>
      <c r="P45" s="293"/>
    </row>
    <row r="46" spans="2:18">
      <c r="B46" s="37"/>
      <c r="C46" s="56"/>
      <c r="D46" s="38"/>
      <c r="E46" s="38"/>
      <c r="F46" s="38"/>
      <c r="G46" s="38"/>
      <c r="H46" s="38"/>
      <c r="I46" s="38"/>
      <c r="J46" s="38"/>
      <c r="K46" s="38"/>
      <c r="L46" s="38"/>
      <c r="M46" s="38"/>
      <c r="N46" s="38"/>
      <c r="O46" s="38"/>
      <c r="P46" s="39"/>
    </row>
    <row r="47" spans="2:18">
      <c r="B47" s="37"/>
      <c r="C47" s="56"/>
      <c r="D47" s="38"/>
      <c r="E47" s="38"/>
      <c r="F47" s="38"/>
      <c r="G47" s="38"/>
      <c r="H47" s="38"/>
      <c r="I47" s="38"/>
      <c r="J47" s="38"/>
      <c r="K47" s="38"/>
      <c r="L47" s="38"/>
      <c r="M47" s="38"/>
      <c r="N47" s="38"/>
      <c r="O47" s="38"/>
      <c r="P47" s="39"/>
    </row>
    <row r="48" spans="2:18">
      <c r="B48" s="37"/>
      <c r="C48" s="56"/>
      <c r="D48" s="38"/>
      <c r="E48" s="38"/>
      <c r="F48" s="38"/>
      <c r="G48" s="38"/>
      <c r="H48" s="38"/>
      <c r="I48" s="38"/>
      <c r="J48" s="38"/>
      <c r="K48" s="38"/>
      <c r="L48" s="38"/>
      <c r="M48" s="38"/>
      <c r="N48" s="38"/>
      <c r="O48" s="38"/>
      <c r="P48" s="39"/>
    </row>
    <row r="49" spans="2:16">
      <c r="B49" s="37"/>
      <c r="C49" s="56"/>
      <c r="D49" s="38"/>
      <c r="E49" s="38"/>
      <c r="F49" s="38"/>
      <c r="G49" s="38"/>
      <c r="H49" s="38"/>
      <c r="I49" s="38"/>
      <c r="J49" s="38"/>
      <c r="K49" s="38"/>
      <c r="L49" s="38"/>
      <c r="M49" s="38"/>
      <c r="N49" s="38"/>
      <c r="O49" s="38"/>
      <c r="P49" s="39"/>
    </row>
    <row r="50" spans="2:16">
      <c r="B50" s="37"/>
      <c r="C50" s="56"/>
      <c r="D50" s="38"/>
      <c r="E50" s="38"/>
      <c r="F50" s="38"/>
      <c r="G50" s="38"/>
      <c r="H50" s="38"/>
      <c r="I50" s="38"/>
      <c r="J50" s="38"/>
      <c r="K50" s="38"/>
      <c r="L50" s="38"/>
      <c r="M50" s="38"/>
      <c r="N50" s="38"/>
      <c r="O50" s="38"/>
      <c r="P50" s="39"/>
    </row>
    <row r="51" spans="2:16">
      <c r="B51" s="37"/>
      <c r="C51" s="56"/>
      <c r="D51" s="38"/>
      <c r="E51" s="38"/>
      <c r="F51" s="38"/>
      <c r="G51" s="38"/>
      <c r="H51" s="38"/>
      <c r="I51" s="38"/>
      <c r="J51" s="38"/>
      <c r="K51" s="38"/>
      <c r="L51" s="38"/>
      <c r="M51" s="38"/>
      <c r="N51" s="38"/>
      <c r="O51" s="38"/>
      <c r="P51" s="39"/>
    </row>
    <row r="52" spans="2:16">
      <c r="B52" s="37"/>
      <c r="C52" s="56"/>
      <c r="D52" s="38"/>
      <c r="E52" s="38"/>
      <c r="F52" s="38"/>
      <c r="G52" s="38"/>
      <c r="H52" s="38"/>
      <c r="I52" s="38"/>
      <c r="J52" s="38"/>
      <c r="K52" s="38"/>
      <c r="L52" s="38"/>
      <c r="M52" s="38"/>
      <c r="N52" s="38"/>
      <c r="O52" s="38"/>
      <c r="P52" s="39"/>
    </row>
    <row r="53" spans="2:16">
      <c r="B53" s="37"/>
      <c r="C53" s="56"/>
      <c r="D53" s="38"/>
      <c r="E53" s="38"/>
      <c r="F53" s="38"/>
      <c r="G53" s="38"/>
      <c r="H53" s="38"/>
      <c r="I53" s="38"/>
      <c r="J53" s="38"/>
      <c r="K53" s="38"/>
      <c r="L53" s="38"/>
      <c r="M53" s="38"/>
      <c r="N53" s="38"/>
      <c r="O53" s="38"/>
      <c r="P53" s="39"/>
    </row>
    <row r="54" spans="2:16">
      <c r="B54" s="37"/>
      <c r="C54" s="56"/>
      <c r="D54" s="38"/>
      <c r="E54" s="38"/>
      <c r="F54" s="38"/>
      <c r="G54" s="38"/>
      <c r="H54" s="38"/>
      <c r="I54" s="38"/>
      <c r="J54" s="38"/>
      <c r="K54" s="38"/>
      <c r="L54" s="38"/>
      <c r="M54" s="38"/>
      <c r="N54" s="38"/>
      <c r="O54" s="38"/>
      <c r="P54" s="39"/>
    </row>
    <row r="55" spans="2:16">
      <c r="B55" s="37"/>
      <c r="C55" s="56"/>
      <c r="D55" s="38"/>
      <c r="E55" s="38"/>
      <c r="F55" s="38"/>
      <c r="G55" s="38"/>
      <c r="H55" s="38"/>
      <c r="I55" s="38"/>
      <c r="J55" s="38"/>
      <c r="K55" s="38"/>
      <c r="L55" s="38"/>
      <c r="M55" s="38"/>
      <c r="N55" s="38"/>
      <c r="O55" s="38"/>
      <c r="P55" s="39"/>
    </row>
    <row r="56" spans="2:16" ht="15.75" thickBot="1">
      <c r="B56" s="40"/>
      <c r="C56" s="41"/>
      <c r="D56" s="41"/>
      <c r="E56" s="41"/>
      <c r="F56" s="41"/>
      <c r="G56" s="41"/>
      <c r="H56" s="41"/>
      <c r="I56" s="41"/>
      <c r="J56" s="41"/>
      <c r="K56" s="41"/>
      <c r="L56" s="41"/>
      <c r="M56" s="41"/>
      <c r="N56" s="41"/>
      <c r="O56" s="41"/>
      <c r="P56" s="42"/>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11" priority="13" operator="containsText" text="Moderado">
      <formula>NOT(ISERROR(SEARCH("Moderado",H12)))</formula>
    </cfRule>
    <cfRule type="containsText" dxfId="10" priority="14" operator="containsText" text="Alto">
      <formula>NOT(ISERROR(SEARCH("Alto",H12)))</formula>
    </cfRule>
    <cfRule type="containsText" dxfId="9" priority="15" operator="containsText" text="Muy Alto">
      <formula>NOT(ISERROR(SEARCH("Muy Alto",H12)))</formula>
    </cfRule>
  </conditionalFormatting>
  <conditionalFormatting sqref="H12">
    <cfRule type="containsText" dxfId="8" priority="11" operator="containsText" text="Muy Bajo">
      <formula>NOT(ISERROR(SEARCH("Muy Bajo",H12)))</formula>
    </cfRule>
    <cfRule type="containsText" dxfId="7" priority="12" operator="containsText" text="Bajo">
      <formula>NOT(ISERROR(SEARCH("Bajo",H12)))</formula>
    </cfRule>
  </conditionalFormatting>
  <conditionalFormatting sqref="H12">
    <cfRule type="containsText" dxfId="6" priority="10" operator="containsText" text="Extremo">
      <formula>NOT(ISERROR(SEARCH("Extremo",H12)))</formula>
    </cfRule>
  </conditionalFormatting>
  <conditionalFormatting sqref="H13:H35">
    <cfRule type="containsText" dxfId="5" priority="7" operator="containsText" text="Moderado">
      <formula>NOT(ISERROR(SEARCH("Moderado",H13)))</formula>
    </cfRule>
    <cfRule type="containsText" dxfId="4" priority="8" operator="containsText" text="Alto">
      <formula>NOT(ISERROR(SEARCH("Alto",H13)))</formula>
    </cfRule>
    <cfRule type="containsText" dxfId="3" priority="9" operator="containsText" text="Muy Alto">
      <formula>NOT(ISERROR(SEARCH("Muy Alto",H13)))</formula>
    </cfRule>
  </conditionalFormatting>
  <conditionalFormatting sqref="H13:H35">
    <cfRule type="containsText" dxfId="2" priority="5" operator="containsText" text="Muy Bajo">
      <formula>NOT(ISERROR(SEARCH("Muy Bajo",H13)))</formula>
    </cfRule>
    <cfRule type="containsText" dxfId="1" priority="6" operator="containsText" text="Bajo">
      <formula>NOT(ISERROR(SEARCH("Bajo",H13)))</formula>
    </cfRule>
  </conditionalFormatting>
  <conditionalFormatting sqref="H13:H35">
    <cfRule type="containsText" dxfId="0" priority="4" operator="containsText" text="Extremo">
      <formula>NOT(ISERROR(SEARCH("Extremo",H13)))</formula>
    </cfRule>
  </conditionalFormatting>
  <conditionalFormatting sqref="Q12:Q35">
    <cfRule type="colorScale" priority="2">
      <colorScale>
        <cfvo type="min"/>
        <cfvo type="percentile" val="50"/>
        <cfvo type="max"/>
        <color rgb="FF63BE7B"/>
        <color rgb="FFFFEB84"/>
        <color rgb="FFF8696B"/>
      </colorScale>
    </cfRule>
  </conditionalFormatting>
  <conditionalFormatting sqref="T1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EABD-E3E8-4F1B-8DC3-7EEEEC5C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32990B-3A9F-4E12-8C8D-D09CD62C386B}">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3f1a0024-6d61-4f4c-b3df-5a227450014d"/>
    <ds:schemaRef ds:uri="http://purl.org/dc/elements/1.1/"/>
    <ds:schemaRef ds:uri="aa7095be-6fc4-440a-9422-8bd9f01f695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03C0A29-0DC6-4A51-9AB4-78D7B6CE0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MENU CAJA DE HERRAMIENTAS</vt:lpstr>
      <vt:lpstr>GLOSARIO</vt:lpstr>
      <vt:lpstr>CONOCIMIENTO ENT</vt:lpstr>
      <vt:lpstr>MIPPA 1.1</vt:lpstr>
      <vt:lpstr>ANALISIS OCI</vt:lpstr>
      <vt:lpstr>Para pptx</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Lina Paola Hernandez Acosta</cp:lastModifiedBy>
  <cp:revision/>
  <cp:lastPrinted>2021-05-10T15:36:11Z</cp:lastPrinted>
  <dcterms:created xsi:type="dcterms:W3CDTF">2019-03-03T03:38:53Z</dcterms:created>
  <dcterms:modified xsi:type="dcterms:W3CDTF">2021-09-07T21:21:13Z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