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gif" ContentType="image/gif"/>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29040" windowHeight="15840" tabRatio="749" firstSheet="6" activeTab="6"/>
  </bookViews>
  <sheets>
    <sheet name="MENU CAJA DE HERRAMIENTAS" sheetId="4" state="hidden" r:id="rId1"/>
    <sheet name="GLOSARIO" sheetId="6" state="hidden" r:id="rId2"/>
    <sheet name="CONOCIMIENTO ENT" sheetId="9" state="hidden" r:id="rId3"/>
    <sheet name="MIPPA 1.1" sheetId="19" state="hidden" r:id="rId4"/>
    <sheet name="ANALISIS OCI" sheetId="3" state="hidden" r:id="rId5"/>
    <sheet name="Para pptx" sheetId="23" state="hidden" r:id="rId6"/>
    <sheet name="PAA OCI  " sheetId="5" r:id="rId7"/>
    <sheet name="PRIORIZACIÓN" sheetId="1" state="hidden" r:id="rId8"/>
  </sheets>
  <externalReferences>
    <externalReference r:id="rId9"/>
    <externalReference r:id="rId10"/>
  </externalReferences>
  <definedNames>
    <definedName name="_xlnm._FilterDatabase" localSheetId="4" hidden="1">'ANALISIS OCI'!$C$9:$C$88</definedName>
    <definedName name="_xlnm._FilterDatabase" localSheetId="1" hidden="1">GLOSARIO!$A$1:$A$3</definedName>
    <definedName name="_xlnm._FilterDatabase" localSheetId="6" hidden="1">'PAA OCI  '!$A$12:$CQ$39</definedName>
    <definedName name="_xlnm._FilterDatabase" localSheetId="7" hidden="1">PRIORIZACIÓN!$Q$12:$Q$29</definedName>
    <definedName name="_ftn1" localSheetId="1">GLOSARIO!$A$19</definedName>
    <definedName name="_ftn2" localSheetId="1">GLOSARIO!$A$21</definedName>
    <definedName name="_ftn3" localSheetId="1">GLOSARIO!$A$22</definedName>
    <definedName name="_ftn4" localSheetId="1">GLOSARIO!$A$23</definedName>
    <definedName name="_ftn5" localSheetId="1">GLOSARIO!$A$24</definedName>
    <definedName name="_ftn6" localSheetId="1">GLOSARIO!$A$25</definedName>
    <definedName name="_ftn7" localSheetId="1">GLOSARIO!$A$26</definedName>
    <definedName name="_ftn8" localSheetId="1">GLOSARIO!$A$27</definedName>
    <definedName name="_ftnref1" localSheetId="1">GLOSARIO!$A$4</definedName>
    <definedName name="_ftnref2" localSheetId="1">GLOSARIO!$A$6</definedName>
    <definedName name="_ftnref3" localSheetId="1">GLOSARIO!$A$7</definedName>
    <definedName name="_ftnref4" localSheetId="1">GLOSARIO!$A$8</definedName>
    <definedName name="_ftnref5" localSheetId="1">GLOSARIO!$A$9</definedName>
    <definedName name="_ftnref6" localSheetId="1">GLOSARIO!$A$11</definedName>
    <definedName name="_ftnref7" localSheetId="1">GLOSARIO!$A$12</definedName>
    <definedName name="_ftnref8" localSheetId="1">GLOSARIO!$A$13</definedName>
    <definedName name="_xlnm.Print_Area" localSheetId="6">'PAA OCI  '!$A$1:$U$41</definedName>
    <definedName name="Cargos">[1]Formulas!$B$2:$B$18</definedName>
    <definedName name="DOCUMENTO_RELACIONADO" comment="Registre el documento o soporte del ítem en cuestión. (Físico o Magnético)">'CONOCIMIENTO ENT'!$C$5</definedName>
    <definedName name="Opciones">[1]Formulas!$A$2:$A$18</definedName>
    <definedName name="riskprob">[2]Lookup!$B$2:$B$5</definedName>
    <definedName name="_xlnm.Print_Titles" localSheetId="6">'PAA OCI  '!$12:$15</definedName>
    <definedName name="X">[1]Formulas!$B$13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8" i="23" l="1"/>
  <c r="K18" i="23"/>
  <c r="H18" i="23"/>
  <c r="W88" i="3" l="1"/>
  <c r="V88" i="3"/>
  <c r="U88" i="3"/>
  <c r="T88" i="3"/>
  <c r="S88" i="3"/>
  <c r="R88" i="3"/>
  <c r="Q88" i="3"/>
  <c r="W87" i="3"/>
  <c r="V87" i="3"/>
  <c r="U87" i="3"/>
  <c r="T87" i="3"/>
  <c r="S87" i="3"/>
  <c r="R87" i="3"/>
  <c r="Q87" i="3"/>
  <c r="W86" i="3"/>
  <c r="V86" i="3"/>
  <c r="U86" i="3"/>
  <c r="T86" i="3"/>
  <c r="S86" i="3"/>
  <c r="R86" i="3"/>
  <c r="Q86" i="3"/>
  <c r="W85" i="3"/>
  <c r="V85" i="3"/>
  <c r="U85" i="3"/>
  <c r="T85" i="3"/>
  <c r="S85" i="3"/>
  <c r="R85" i="3"/>
  <c r="Q85" i="3"/>
  <c r="W84" i="3"/>
  <c r="V84" i="3"/>
  <c r="U84" i="3"/>
  <c r="T84" i="3"/>
  <c r="S84" i="3"/>
  <c r="R84" i="3"/>
  <c r="Q84" i="3"/>
  <c r="W83" i="3"/>
  <c r="V83" i="3"/>
  <c r="U83" i="3"/>
  <c r="T83" i="3"/>
  <c r="S83" i="3"/>
  <c r="R83" i="3"/>
  <c r="Q83" i="3"/>
  <c r="W82" i="3"/>
  <c r="V82" i="3"/>
  <c r="U82" i="3"/>
  <c r="T82" i="3"/>
  <c r="S82" i="3"/>
  <c r="R82" i="3"/>
  <c r="Q82" i="3"/>
  <c r="W81" i="3"/>
  <c r="V81" i="3"/>
  <c r="U81" i="3"/>
  <c r="T81" i="3"/>
  <c r="S81" i="3"/>
  <c r="R81" i="3"/>
  <c r="Q81" i="3"/>
  <c r="W80" i="3"/>
  <c r="V80" i="3"/>
  <c r="U80" i="3"/>
  <c r="T80" i="3"/>
  <c r="S80" i="3"/>
  <c r="R80" i="3"/>
  <c r="Q80" i="3"/>
  <c r="W79" i="3"/>
  <c r="V79" i="3"/>
  <c r="U79" i="3"/>
  <c r="T79" i="3"/>
  <c r="S79" i="3"/>
  <c r="R79" i="3"/>
  <c r="Q79" i="3"/>
  <c r="W78" i="3"/>
  <c r="V78" i="3"/>
  <c r="U78" i="3"/>
  <c r="T78" i="3"/>
  <c r="S78" i="3"/>
  <c r="R78" i="3"/>
  <c r="Q78" i="3"/>
  <c r="W77" i="3"/>
  <c r="V77" i="3"/>
  <c r="U77" i="3"/>
  <c r="T77" i="3"/>
  <c r="S77" i="3"/>
  <c r="R77" i="3"/>
  <c r="Q77" i="3"/>
  <c r="W76" i="3"/>
  <c r="V76" i="3"/>
  <c r="U76" i="3"/>
  <c r="T76" i="3"/>
  <c r="S76" i="3"/>
  <c r="R76" i="3"/>
  <c r="Q76" i="3"/>
  <c r="W75" i="3"/>
  <c r="V75" i="3"/>
  <c r="U75" i="3"/>
  <c r="T75" i="3"/>
  <c r="S75" i="3"/>
  <c r="R75" i="3"/>
  <c r="Q75" i="3"/>
  <c r="W74" i="3"/>
  <c r="V74" i="3"/>
  <c r="U74" i="3"/>
  <c r="T74" i="3"/>
  <c r="S74" i="3"/>
  <c r="R74" i="3"/>
  <c r="Q74" i="3"/>
  <c r="W73" i="3"/>
  <c r="V73" i="3"/>
  <c r="U73" i="3"/>
  <c r="T73" i="3"/>
  <c r="S73" i="3"/>
  <c r="R73" i="3"/>
  <c r="Q73" i="3"/>
  <c r="W72" i="3"/>
  <c r="V72" i="3"/>
  <c r="U72" i="3"/>
  <c r="T72" i="3"/>
  <c r="S72" i="3"/>
  <c r="R72" i="3"/>
  <c r="Q72" i="3"/>
  <c r="W71" i="3"/>
  <c r="V71" i="3"/>
  <c r="U71" i="3"/>
  <c r="T71" i="3"/>
  <c r="S71" i="3"/>
  <c r="R71" i="3"/>
  <c r="Q71" i="3"/>
  <c r="W70" i="3"/>
  <c r="V70" i="3"/>
  <c r="U70" i="3"/>
  <c r="T70" i="3"/>
  <c r="S70" i="3"/>
  <c r="R70" i="3"/>
  <c r="Q70" i="3"/>
  <c r="W69" i="3"/>
  <c r="V69" i="3"/>
  <c r="U69" i="3"/>
  <c r="T69" i="3"/>
  <c r="S69" i="3"/>
  <c r="R69" i="3"/>
  <c r="Q69" i="3"/>
  <c r="W68" i="3"/>
  <c r="V68" i="3"/>
  <c r="U68" i="3"/>
  <c r="T68" i="3"/>
  <c r="S68" i="3"/>
  <c r="R68" i="3"/>
  <c r="Q68" i="3"/>
  <c r="W67" i="3"/>
  <c r="V67" i="3"/>
  <c r="U67" i="3"/>
  <c r="T67" i="3"/>
  <c r="S67" i="3"/>
  <c r="R67" i="3"/>
  <c r="Q67" i="3"/>
  <c r="W66" i="3"/>
  <c r="V66" i="3"/>
  <c r="U66" i="3"/>
  <c r="T66" i="3"/>
  <c r="S66" i="3"/>
  <c r="R66" i="3"/>
  <c r="Q66" i="3"/>
  <c r="W65" i="3"/>
  <c r="V65" i="3"/>
  <c r="U65" i="3"/>
  <c r="T65" i="3"/>
  <c r="S65" i="3"/>
  <c r="R65" i="3"/>
  <c r="Q65" i="3"/>
  <c r="W64" i="3"/>
  <c r="V64" i="3"/>
  <c r="U64" i="3"/>
  <c r="T64" i="3"/>
  <c r="S64" i="3"/>
  <c r="R64" i="3"/>
  <c r="Q64" i="3"/>
  <c r="W63" i="3"/>
  <c r="V63" i="3"/>
  <c r="U63" i="3"/>
  <c r="T63" i="3"/>
  <c r="S63" i="3"/>
  <c r="R63" i="3"/>
  <c r="Q63" i="3"/>
  <c r="W62" i="3"/>
  <c r="V62" i="3"/>
  <c r="U62" i="3"/>
  <c r="T62" i="3"/>
  <c r="S62" i="3"/>
  <c r="R62" i="3"/>
  <c r="Q62" i="3"/>
  <c r="W61" i="3"/>
  <c r="V61" i="3"/>
  <c r="U61" i="3"/>
  <c r="T61" i="3"/>
  <c r="S61" i="3"/>
  <c r="R61" i="3"/>
  <c r="Q61" i="3"/>
  <c r="W60" i="3"/>
  <c r="V60" i="3"/>
  <c r="U60" i="3"/>
  <c r="T60" i="3"/>
  <c r="S60" i="3"/>
  <c r="R60" i="3"/>
  <c r="Q60" i="3"/>
  <c r="W59" i="3"/>
  <c r="V59" i="3"/>
  <c r="U59" i="3"/>
  <c r="T59" i="3"/>
  <c r="S59" i="3"/>
  <c r="R59" i="3"/>
  <c r="Q59" i="3"/>
  <c r="W58" i="3"/>
  <c r="V58" i="3"/>
  <c r="U58" i="3"/>
  <c r="T58" i="3"/>
  <c r="S58" i="3"/>
  <c r="R58" i="3"/>
  <c r="Q58" i="3"/>
  <c r="W57" i="3"/>
  <c r="V57" i="3"/>
  <c r="U57" i="3"/>
  <c r="T57" i="3"/>
  <c r="S57" i="3"/>
  <c r="R57" i="3"/>
  <c r="Q57" i="3"/>
  <c r="W56" i="3"/>
  <c r="V56" i="3"/>
  <c r="U56" i="3"/>
  <c r="T56" i="3"/>
  <c r="S56" i="3"/>
  <c r="R56" i="3"/>
  <c r="Q56" i="3"/>
  <c r="W55" i="3"/>
  <c r="V55" i="3"/>
  <c r="U55" i="3"/>
  <c r="T55" i="3"/>
  <c r="S55" i="3"/>
  <c r="R55" i="3"/>
  <c r="Q55" i="3"/>
  <c r="W54" i="3"/>
  <c r="V54" i="3"/>
  <c r="U54" i="3"/>
  <c r="T54" i="3"/>
  <c r="S54" i="3"/>
  <c r="R54" i="3"/>
  <c r="Q54" i="3"/>
  <c r="W53" i="3"/>
  <c r="V53" i="3"/>
  <c r="U53" i="3"/>
  <c r="T53" i="3"/>
  <c r="S53" i="3"/>
  <c r="R53" i="3"/>
  <c r="Q53" i="3"/>
  <c r="W52" i="3"/>
  <c r="V52" i="3"/>
  <c r="U52" i="3"/>
  <c r="T52" i="3"/>
  <c r="S52" i="3"/>
  <c r="R52" i="3"/>
  <c r="Q52" i="3"/>
  <c r="W51" i="3"/>
  <c r="V51" i="3"/>
  <c r="U51" i="3"/>
  <c r="T51" i="3"/>
  <c r="S51" i="3"/>
  <c r="R51" i="3"/>
  <c r="Q51" i="3"/>
  <c r="W50" i="3"/>
  <c r="V50" i="3"/>
  <c r="U50" i="3"/>
  <c r="T50" i="3"/>
  <c r="S50" i="3"/>
  <c r="R50" i="3"/>
  <c r="Q50" i="3"/>
  <c r="W49" i="3"/>
  <c r="V49" i="3"/>
  <c r="U49" i="3"/>
  <c r="T49" i="3"/>
  <c r="S49" i="3"/>
  <c r="R49" i="3"/>
  <c r="Q49" i="3"/>
  <c r="W48" i="3"/>
  <c r="V48" i="3"/>
  <c r="U48" i="3"/>
  <c r="T48" i="3"/>
  <c r="S48" i="3"/>
  <c r="R48" i="3"/>
  <c r="Q48" i="3"/>
  <c r="W47" i="3"/>
  <c r="V47" i="3"/>
  <c r="U47" i="3"/>
  <c r="T47" i="3"/>
  <c r="S47" i="3"/>
  <c r="R47" i="3"/>
  <c r="Q47" i="3"/>
  <c r="W46" i="3"/>
  <c r="V46" i="3"/>
  <c r="U46" i="3"/>
  <c r="T46" i="3"/>
  <c r="S46" i="3"/>
  <c r="R46" i="3"/>
  <c r="Q46" i="3"/>
  <c r="W45" i="3"/>
  <c r="V45" i="3"/>
  <c r="U45" i="3"/>
  <c r="T45" i="3"/>
  <c r="S45" i="3"/>
  <c r="R45" i="3"/>
  <c r="Q45" i="3"/>
  <c r="W44" i="3"/>
  <c r="V44" i="3"/>
  <c r="U44" i="3"/>
  <c r="T44" i="3"/>
  <c r="S44" i="3"/>
  <c r="R44" i="3"/>
  <c r="Q44" i="3"/>
  <c r="W43" i="3"/>
  <c r="V43" i="3"/>
  <c r="U43" i="3"/>
  <c r="T43" i="3"/>
  <c r="S43" i="3"/>
  <c r="R43" i="3"/>
  <c r="Q43" i="3"/>
  <c r="W42" i="3"/>
  <c r="V42" i="3"/>
  <c r="U42" i="3"/>
  <c r="T42" i="3"/>
  <c r="S42" i="3"/>
  <c r="R42" i="3"/>
  <c r="Q42" i="3"/>
  <c r="W41" i="3"/>
  <c r="V41" i="3"/>
  <c r="U41" i="3"/>
  <c r="T41" i="3"/>
  <c r="S41" i="3"/>
  <c r="R41" i="3"/>
  <c r="Q41" i="3"/>
  <c r="W40" i="3"/>
  <c r="V40" i="3"/>
  <c r="U40" i="3"/>
  <c r="T40" i="3"/>
  <c r="S40" i="3"/>
  <c r="R40" i="3"/>
  <c r="Q40" i="3"/>
  <c r="W39" i="3"/>
  <c r="V39" i="3"/>
  <c r="U39" i="3"/>
  <c r="T39" i="3"/>
  <c r="S39" i="3"/>
  <c r="R39" i="3"/>
  <c r="Q39" i="3"/>
  <c r="W38" i="3"/>
  <c r="V38" i="3"/>
  <c r="U38" i="3"/>
  <c r="T38" i="3"/>
  <c r="S38" i="3"/>
  <c r="R38" i="3"/>
  <c r="Q38" i="3"/>
  <c r="W37" i="3"/>
  <c r="V37" i="3"/>
  <c r="U37" i="3"/>
  <c r="T37" i="3"/>
  <c r="S37" i="3"/>
  <c r="R37" i="3"/>
  <c r="Q37" i="3"/>
  <c r="W36" i="3"/>
  <c r="V36" i="3"/>
  <c r="U36" i="3"/>
  <c r="T36" i="3"/>
  <c r="S36" i="3"/>
  <c r="R36" i="3"/>
  <c r="Q36" i="3"/>
  <c r="W35" i="3"/>
  <c r="V35" i="3"/>
  <c r="U35" i="3"/>
  <c r="T35" i="3"/>
  <c r="S35" i="3"/>
  <c r="R35" i="3"/>
  <c r="Q35" i="3"/>
  <c r="W34" i="3"/>
  <c r="V34" i="3"/>
  <c r="U34" i="3"/>
  <c r="T34" i="3"/>
  <c r="S34" i="3"/>
  <c r="R34" i="3"/>
  <c r="Q34" i="3"/>
  <c r="W33" i="3"/>
  <c r="V33" i="3"/>
  <c r="U33" i="3"/>
  <c r="T33" i="3"/>
  <c r="S33" i="3"/>
  <c r="R33" i="3"/>
  <c r="Q33" i="3"/>
  <c r="W32" i="3"/>
  <c r="V32" i="3"/>
  <c r="U32" i="3"/>
  <c r="T32" i="3"/>
  <c r="S32" i="3"/>
  <c r="R32" i="3"/>
  <c r="Q32" i="3"/>
  <c r="W31" i="3"/>
  <c r="V31" i="3"/>
  <c r="U31" i="3"/>
  <c r="T31" i="3"/>
  <c r="S31" i="3"/>
  <c r="R31" i="3"/>
  <c r="Q31" i="3"/>
  <c r="W30" i="3"/>
  <c r="V30" i="3"/>
  <c r="U30" i="3"/>
  <c r="T30" i="3"/>
  <c r="S30" i="3"/>
  <c r="R30" i="3"/>
  <c r="Q30" i="3"/>
  <c r="W29" i="3"/>
  <c r="V29" i="3"/>
  <c r="U29" i="3"/>
  <c r="T29" i="3"/>
  <c r="S29" i="3"/>
  <c r="R29" i="3"/>
  <c r="Q29" i="3"/>
  <c r="W28" i="3"/>
  <c r="V28" i="3"/>
  <c r="U28" i="3"/>
  <c r="T28" i="3"/>
  <c r="S28" i="3"/>
  <c r="R28" i="3"/>
  <c r="Q28" i="3"/>
  <c r="W27" i="3"/>
  <c r="V27" i="3"/>
  <c r="U27" i="3"/>
  <c r="T27" i="3"/>
  <c r="S27" i="3"/>
  <c r="R27" i="3"/>
  <c r="Q27" i="3"/>
  <c r="W26" i="3"/>
  <c r="V26" i="3"/>
  <c r="U26" i="3"/>
  <c r="T26" i="3"/>
  <c r="S26" i="3"/>
  <c r="R26" i="3"/>
  <c r="Q26" i="3"/>
  <c r="W25" i="3"/>
  <c r="V25" i="3"/>
  <c r="U25" i="3"/>
  <c r="T25" i="3"/>
  <c r="S25" i="3"/>
  <c r="R25" i="3"/>
  <c r="Q25" i="3"/>
  <c r="W24" i="3"/>
  <c r="V24" i="3"/>
  <c r="U24" i="3"/>
  <c r="T24" i="3"/>
  <c r="S24" i="3"/>
  <c r="R24" i="3"/>
  <c r="Q24" i="3"/>
  <c r="W23" i="3"/>
  <c r="V23" i="3"/>
  <c r="U23" i="3"/>
  <c r="T23" i="3"/>
  <c r="S23" i="3"/>
  <c r="R23" i="3"/>
  <c r="Q23" i="3"/>
  <c r="W22" i="3"/>
  <c r="V22" i="3"/>
  <c r="U22" i="3"/>
  <c r="T22" i="3"/>
  <c r="S22" i="3"/>
  <c r="R22" i="3"/>
  <c r="Q22" i="3"/>
  <c r="W21" i="3"/>
  <c r="V21" i="3"/>
  <c r="U21" i="3"/>
  <c r="T21" i="3"/>
  <c r="S21" i="3"/>
  <c r="R21" i="3"/>
  <c r="Q21" i="3"/>
  <c r="W20" i="3"/>
  <c r="V20" i="3"/>
  <c r="U20" i="3"/>
  <c r="T20" i="3"/>
  <c r="S20" i="3"/>
  <c r="R20" i="3"/>
  <c r="Q20" i="3"/>
  <c r="W19" i="3"/>
  <c r="V19" i="3"/>
  <c r="U19" i="3"/>
  <c r="T19" i="3"/>
  <c r="S19" i="3"/>
  <c r="R19" i="3"/>
  <c r="Q19" i="3"/>
  <c r="W18" i="3"/>
  <c r="V18" i="3"/>
  <c r="U18" i="3"/>
  <c r="T18" i="3"/>
  <c r="S18" i="3"/>
  <c r="R18" i="3"/>
  <c r="Q18" i="3"/>
  <c r="W17" i="3"/>
  <c r="V17" i="3"/>
  <c r="U17" i="3"/>
  <c r="T17" i="3"/>
  <c r="S17" i="3"/>
  <c r="R17" i="3"/>
  <c r="Q17" i="3"/>
  <c r="W16" i="3"/>
  <c r="V16" i="3"/>
  <c r="U16" i="3"/>
  <c r="T16" i="3"/>
  <c r="S16" i="3"/>
  <c r="R16" i="3"/>
  <c r="Q16" i="3"/>
  <c r="W15" i="3"/>
  <c r="V15" i="3"/>
  <c r="U15" i="3"/>
  <c r="T15" i="3"/>
  <c r="S15" i="3"/>
  <c r="R15" i="3"/>
  <c r="Q15" i="3"/>
  <c r="W14" i="3"/>
  <c r="V14" i="3"/>
  <c r="U14" i="3"/>
  <c r="T14" i="3"/>
  <c r="S14" i="3"/>
  <c r="R14" i="3"/>
  <c r="Q14" i="3"/>
  <c r="W13" i="3"/>
  <c r="V13" i="3"/>
  <c r="U13" i="3"/>
  <c r="T13" i="3"/>
  <c r="S13" i="3"/>
  <c r="R13" i="3"/>
  <c r="Q13" i="3"/>
  <c r="W12" i="3"/>
  <c r="V12" i="3"/>
  <c r="U12" i="3"/>
  <c r="T12" i="3"/>
  <c r="S12" i="3"/>
  <c r="R12" i="3"/>
  <c r="Q12" i="3"/>
  <c r="W11" i="3"/>
  <c r="V11" i="3"/>
  <c r="U11" i="3"/>
  <c r="T11" i="3"/>
  <c r="S11" i="3"/>
  <c r="R11" i="3"/>
  <c r="Q11" i="3"/>
  <c r="W10" i="3"/>
  <c r="V10" i="3"/>
  <c r="U10" i="3"/>
  <c r="T10" i="3"/>
  <c r="S10" i="3"/>
  <c r="R10" i="3"/>
  <c r="Q10" i="3"/>
  <c r="W9" i="3"/>
  <c r="V9" i="3"/>
  <c r="U9" i="3"/>
  <c r="T9" i="3"/>
  <c r="S9" i="3"/>
  <c r="R9" i="3"/>
  <c r="Q9" i="3"/>
  <c r="L9" i="3"/>
  <c r="X9" i="3" l="1"/>
  <c r="N88" i="3"/>
  <c r="N87" i="3"/>
  <c r="N86" i="3"/>
  <c r="N85" i="3"/>
  <c r="N84" i="3"/>
  <c r="N83" i="3"/>
  <c r="N82" i="3"/>
  <c r="N81" i="3"/>
  <c r="N80" i="3"/>
  <c r="N79" i="3"/>
  <c r="N78" i="3"/>
  <c r="N77" i="3"/>
  <c r="N76" i="3"/>
  <c r="N75" i="3"/>
  <c r="N74" i="3"/>
  <c r="N73" i="3"/>
  <c r="N72" i="3"/>
  <c r="N71" i="3"/>
  <c r="N70" i="3"/>
  <c r="N69" i="3"/>
  <c r="N68" i="3"/>
  <c r="N67" i="3"/>
  <c r="N66" i="3"/>
  <c r="N65" i="3"/>
  <c r="N64" i="3"/>
  <c r="N63" i="3"/>
  <c r="N62" i="3"/>
  <c r="N61" i="3"/>
  <c r="N60" i="3"/>
  <c r="N59" i="3"/>
  <c r="N58" i="3"/>
  <c r="N57" i="3"/>
  <c r="N56" i="3"/>
  <c r="N55" i="3"/>
  <c r="N54" i="3"/>
  <c r="N53" i="3"/>
  <c r="N52" i="3"/>
  <c r="N51" i="3"/>
  <c r="N50" i="3"/>
  <c r="N49" i="3"/>
  <c r="N48" i="3"/>
  <c r="N47" i="3"/>
  <c r="N46" i="3"/>
  <c r="N45" i="3"/>
  <c r="N44" i="3"/>
  <c r="N43" i="3"/>
  <c r="N42" i="3"/>
  <c r="N41" i="3"/>
  <c r="N40" i="3"/>
  <c r="N39" i="3"/>
  <c r="N38" i="3"/>
  <c r="N37" i="3"/>
  <c r="N36" i="3"/>
  <c r="N35" i="3"/>
  <c r="N34" i="3"/>
  <c r="N33" i="3"/>
  <c r="N32" i="3"/>
  <c r="N31" i="3"/>
  <c r="N30" i="3"/>
  <c r="N29" i="3"/>
  <c r="N28" i="3"/>
  <c r="N27" i="3"/>
  <c r="N26" i="3"/>
  <c r="N25" i="3"/>
  <c r="N24" i="3"/>
  <c r="N23" i="3"/>
  <c r="N22" i="3"/>
  <c r="N21" i="3"/>
  <c r="N20" i="3"/>
  <c r="N19" i="3"/>
  <c r="N18" i="3"/>
  <c r="N17" i="3"/>
  <c r="N16" i="3"/>
  <c r="N15" i="3"/>
  <c r="N14" i="3"/>
  <c r="N13" i="3"/>
  <c r="N12" i="3"/>
  <c r="N11" i="3"/>
  <c r="N10" i="3"/>
  <c r="N9" i="3"/>
  <c r="J88" i="3"/>
  <c r="J87" i="3"/>
  <c r="J86" i="3"/>
  <c r="J85" i="3"/>
  <c r="J84" i="3"/>
  <c r="J83" i="3"/>
  <c r="J82" i="3"/>
  <c r="J81" i="3"/>
  <c r="J80" i="3"/>
  <c r="J79" i="3"/>
  <c r="J78" i="3"/>
  <c r="J77" i="3"/>
  <c r="J76" i="3"/>
  <c r="J75" i="3"/>
  <c r="J74" i="3"/>
  <c r="J73" i="3"/>
  <c r="J72" i="3"/>
  <c r="J71" i="3"/>
  <c r="J70" i="3"/>
  <c r="J69" i="3"/>
  <c r="J68" i="3"/>
  <c r="J67" i="3"/>
  <c r="J66" i="3"/>
  <c r="J65" i="3"/>
  <c r="J64" i="3"/>
  <c r="J63" i="3"/>
  <c r="J62" i="3"/>
  <c r="J61" i="3"/>
  <c r="J60" i="3"/>
  <c r="J59" i="3"/>
  <c r="J58" i="3"/>
  <c r="J57" i="3"/>
  <c r="J56" i="3"/>
  <c r="J55" i="3"/>
  <c r="J54" i="3"/>
  <c r="J53" i="3"/>
  <c r="J52" i="3"/>
  <c r="J51" i="3"/>
  <c r="J50" i="3"/>
  <c r="J49" i="3"/>
  <c r="J48" i="3"/>
  <c r="J47" i="3"/>
  <c r="J46" i="3"/>
  <c r="J45" i="3"/>
  <c r="J44" i="3"/>
  <c r="J43" i="3"/>
  <c r="J42" i="3"/>
  <c r="J41" i="3"/>
  <c r="J40" i="3"/>
  <c r="J39" i="3"/>
  <c r="J38" i="3"/>
  <c r="J37" i="3"/>
  <c r="J36" i="3"/>
  <c r="J35" i="3"/>
  <c r="J34" i="3"/>
  <c r="J33" i="3"/>
  <c r="J32" i="3"/>
  <c r="J31" i="3"/>
  <c r="J30" i="3"/>
  <c r="J29" i="3"/>
  <c r="J28" i="3"/>
  <c r="J27" i="3"/>
  <c r="J26" i="3"/>
  <c r="J25" i="3"/>
  <c r="J24" i="3"/>
  <c r="J23" i="3"/>
  <c r="J22" i="3"/>
  <c r="J21" i="3"/>
  <c r="J20" i="3"/>
  <c r="J19" i="3"/>
  <c r="J18" i="3"/>
  <c r="J17" i="3"/>
  <c r="J16" i="3"/>
  <c r="J15" i="3"/>
  <c r="J14" i="3"/>
  <c r="J13" i="3"/>
  <c r="J12" i="3"/>
  <c r="J11" i="3"/>
  <c r="J10" i="3"/>
  <c r="J9" i="3"/>
  <c r="H88" i="3"/>
  <c r="H87" i="3"/>
  <c r="H86" i="3"/>
  <c r="H85" i="3"/>
  <c r="H84" i="3"/>
  <c r="H83" i="3"/>
  <c r="H82" i="3"/>
  <c r="H81" i="3"/>
  <c r="H80" i="3"/>
  <c r="H79" i="3"/>
  <c r="H78" i="3"/>
  <c r="H77" i="3"/>
  <c r="H76" i="3"/>
  <c r="H75" i="3"/>
  <c r="H74" i="3"/>
  <c r="H73" i="3"/>
  <c r="H72" i="3"/>
  <c r="H71" i="3"/>
  <c r="H70" i="3"/>
  <c r="H69" i="3"/>
  <c r="H68" i="3"/>
  <c r="H67" i="3"/>
  <c r="H66" i="3"/>
  <c r="H65" i="3"/>
  <c r="H64" i="3"/>
  <c r="H63" i="3"/>
  <c r="H62" i="3"/>
  <c r="H61" i="3"/>
  <c r="H60" i="3"/>
  <c r="H59" i="3"/>
  <c r="H58" i="3"/>
  <c r="H57" i="3"/>
  <c r="H56" i="3"/>
  <c r="H55" i="3"/>
  <c r="H54" i="3"/>
  <c r="H53" i="3"/>
  <c r="H52" i="3"/>
  <c r="H51" i="3"/>
  <c r="H50" i="3"/>
  <c r="H49" i="3"/>
  <c r="H48" i="3"/>
  <c r="H47" i="3"/>
  <c r="H46" i="3"/>
  <c r="H45" i="3"/>
  <c r="H44" i="3"/>
  <c r="H43" i="3"/>
  <c r="H42" i="3"/>
  <c r="H41" i="3"/>
  <c r="H40" i="3"/>
  <c r="H39" i="3"/>
  <c r="H38" i="3"/>
  <c r="H37" i="3"/>
  <c r="H36" i="3"/>
  <c r="H35" i="3"/>
  <c r="H34" i="3"/>
  <c r="H33" i="3"/>
  <c r="H32" i="3"/>
  <c r="H31" i="3"/>
  <c r="H30" i="3"/>
  <c r="H29" i="3"/>
  <c r="H28" i="3"/>
  <c r="H27" i="3"/>
  <c r="H26" i="3"/>
  <c r="H25" i="3"/>
  <c r="H24" i="3"/>
  <c r="H23" i="3"/>
  <c r="H22" i="3"/>
  <c r="H21" i="3"/>
  <c r="H20" i="3"/>
  <c r="H19" i="3"/>
  <c r="H18" i="3"/>
  <c r="H17" i="3"/>
  <c r="H16" i="3"/>
  <c r="H15" i="3"/>
  <c r="H14" i="3"/>
  <c r="H13" i="3"/>
  <c r="H12" i="3"/>
  <c r="H11" i="3"/>
  <c r="H10" i="3"/>
  <c r="H9"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3" i="3"/>
  <c r="D74" i="3"/>
  <c r="D75" i="3"/>
  <c r="D76" i="3"/>
  <c r="D77" i="3"/>
  <c r="D78" i="3"/>
  <c r="D79" i="3"/>
  <c r="D80" i="3"/>
  <c r="D81" i="3"/>
  <c r="D82" i="3"/>
  <c r="D83" i="3"/>
  <c r="D84" i="3"/>
  <c r="D85" i="3"/>
  <c r="D86" i="3"/>
  <c r="D87" i="3"/>
  <c r="D88" i="3"/>
  <c r="F9" i="3"/>
  <c r="D9" i="3"/>
  <c r="A44" i="3" l="1"/>
  <c r="F44" i="3"/>
  <c r="L44" i="3"/>
  <c r="P44" i="3"/>
  <c r="X44" i="3"/>
  <c r="A45" i="3"/>
  <c r="F45" i="3"/>
  <c r="L45" i="3"/>
  <c r="P45" i="3"/>
  <c r="X45" i="3"/>
  <c r="Z45" i="3"/>
  <c r="A46" i="3"/>
  <c r="F46" i="3"/>
  <c r="L46" i="3"/>
  <c r="P46" i="3"/>
  <c r="A47" i="3"/>
  <c r="F47" i="3"/>
  <c r="L47" i="3"/>
  <c r="P47" i="3"/>
  <c r="X47" i="3"/>
  <c r="A48" i="3"/>
  <c r="F48" i="3"/>
  <c r="L48" i="3"/>
  <c r="P48" i="3"/>
  <c r="X48" i="3"/>
  <c r="A49" i="3"/>
  <c r="F49" i="3"/>
  <c r="L49" i="3"/>
  <c r="P49" i="3"/>
  <c r="Z49" i="3"/>
  <c r="A50" i="3"/>
  <c r="F50" i="3"/>
  <c r="L50" i="3"/>
  <c r="P50" i="3"/>
  <c r="X50" i="3"/>
  <c r="A51" i="3"/>
  <c r="F51" i="3"/>
  <c r="L51" i="3"/>
  <c r="P51" i="3"/>
  <c r="X51" i="3"/>
  <c r="A52" i="3"/>
  <c r="F52" i="3"/>
  <c r="L52" i="3"/>
  <c r="P52" i="3"/>
  <c r="X52" i="3"/>
  <c r="A53" i="3"/>
  <c r="F53" i="3"/>
  <c r="L53" i="3"/>
  <c r="P53" i="3"/>
  <c r="Z53" i="3"/>
  <c r="A54" i="3"/>
  <c r="F54" i="3"/>
  <c r="L54" i="3"/>
  <c r="P54" i="3"/>
  <c r="A55" i="3"/>
  <c r="F55" i="3"/>
  <c r="L55" i="3"/>
  <c r="P55" i="3"/>
  <c r="X55" i="3"/>
  <c r="A56" i="3"/>
  <c r="F56" i="3"/>
  <c r="L56" i="3"/>
  <c r="P56" i="3"/>
  <c r="X56" i="3"/>
  <c r="A57" i="3"/>
  <c r="F57" i="3"/>
  <c r="L57" i="3"/>
  <c r="P57" i="3"/>
  <c r="Z57" i="3"/>
  <c r="A58" i="3"/>
  <c r="F58" i="3"/>
  <c r="L58" i="3"/>
  <c r="P58" i="3"/>
  <c r="A59" i="3"/>
  <c r="F59" i="3"/>
  <c r="L59" i="3"/>
  <c r="P59" i="3"/>
  <c r="X59" i="3"/>
  <c r="A60" i="3"/>
  <c r="F60" i="3"/>
  <c r="L60" i="3"/>
  <c r="P60" i="3"/>
  <c r="X60" i="3"/>
  <c r="A61" i="3"/>
  <c r="F61" i="3"/>
  <c r="L61" i="3"/>
  <c r="P61" i="3"/>
  <c r="X61" i="3"/>
  <c r="A62" i="3"/>
  <c r="F62" i="3"/>
  <c r="L62" i="3"/>
  <c r="P62" i="3"/>
  <c r="A63" i="3"/>
  <c r="F63" i="3"/>
  <c r="L63" i="3"/>
  <c r="P63" i="3"/>
  <c r="X63" i="3"/>
  <c r="A64" i="3"/>
  <c r="F64" i="3"/>
  <c r="L64" i="3"/>
  <c r="P64" i="3"/>
  <c r="X64" i="3"/>
  <c r="A65" i="3"/>
  <c r="F65" i="3"/>
  <c r="L65" i="3"/>
  <c r="P65" i="3"/>
  <c r="Z65" i="3"/>
  <c r="A66" i="3"/>
  <c r="F66" i="3"/>
  <c r="L66" i="3"/>
  <c r="P66" i="3"/>
  <c r="X66" i="3"/>
  <c r="A67" i="3"/>
  <c r="F67" i="3"/>
  <c r="L67" i="3"/>
  <c r="P67" i="3"/>
  <c r="X67" i="3"/>
  <c r="A68" i="3"/>
  <c r="F68" i="3"/>
  <c r="L68" i="3"/>
  <c r="P68" i="3"/>
  <c r="X68" i="3"/>
  <c r="A69" i="3"/>
  <c r="F69" i="3"/>
  <c r="L69" i="3"/>
  <c r="P69" i="3"/>
  <c r="Z69" i="3"/>
  <c r="A70" i="3"/>
  <c r="F70" i="3"/>
  <c r="L70" i="3"/>
  <c r="P70" i="3"/>
  <c r="A71" i="3"/>
  <c r="F71" i="3"/>
  <c r="L71" i="3"/>
  <c r="P71" i="3"/>
  <c r="X71" i="3"/>
  <c r="A72" i="3"/>
  <c r="F72" i="3"/>
  <c r="L72" i="3"/>
  <c r="P72" i="3"/>
  <c r="X72" i="3"/>
  <c r="A73" i="3"/>
  <c r="F73" i="3"/>
  <c r="L73" i="3"/>
  <c r="P73" i="3"/>
  <c r="A74" i="3"/>
  <c r="F74" i="3"/>
  <c r="L74" i="3"/>
  <c r="P74" i="3"/>
  <c r="Y74" i="3"/>
  <c r="AA74" i="3"/>
  <c r="A75" i="3"/>
  <c r="F75" i="3"/>
  <c r="L75" i="3"/>
  <c r="P75" i="3"/>
  <c r="AA75" i="3"/>
  <c r="A76" i="3"/>
  <c r="F76" i="3"/>
  <c r="L76" i="3"/>
  <c r="P76" i="3"/>
  <c r="AA76" i="3"/>
  <c r="A77" i="3"/>
  <c r="F77" i="3"/>
  <c r="L77" i="3"/>
  <c r="P77" i="3"/>
  <c r="A78" i="3"/>
  <c r="F78" i="3"/>
  <c r="L78" i="3"/>
  <c r="P78" i="3"/>
  <c r="Y78" i="3"/>
  <c r="AA78" i="3"/>
  <c r="A79" i="3"/>
  <c r="F79" i="3"/>
  <c r="L79" i="3"/>
  <c r="P79" i="3"/>
  <c r="AA79" i="3"/>
  <c r="A80" i="3"/>
  <c r="F80" i="3"/>
  <c r="L80" i="3"/>
  <c r="P80" i="3"/>
  <c r="AA80" i="3"/>
  <c r="A81" i="3"/>
  <c r="F81" i="3"/>
  <c r="L81" i="3"/>
  <c r="P81" i="3"/>
  <c r="A82" i="3"/>
  <c r="F82" i="3"/>
  <c r="L82" i="3"/>
  <c r="P82" i="3"/>
  <c r="Y82" i="3"/>
  <c r="AA82" i="3"/>
  <c r="A83" i="3"/>
  <c r="F83" i="3"/>
  <c r="L83" i="3"/>
  <c r="P83" i="3"/>
  <c r="AA83" i="3"/>
  <c r="A84" i="3"/>
  <c r="F84" i="3"/>
  <c r="L84" i="3"/>
  <c r="P84" i="3"/>
  <c r="AA84" i="3"/>
  <c r="A85" i="3"/>
  <c r="F85" i="3"/>
  <c r="L85" i="3"/>
  <c r="P85" i="3"/>
  <c r="A86" i="3"/>
  <c r="F86" i="3"/>
  <c r="L86" i="3"/>
  <c r="P86" i="3"/>
  <c r="Y86" i="3"/>
  <c r="AA86" i="3"/>
  <c r="A87" i="3"/>
  <c r="F87" i="3"/>
  <c r="L87" i="3"/>
  <c r="P87" i="3"/>
  <c r="AA87" i="3"/>
  <c r="A88" i="3"/>
  <c r="F88" i="3"/>
  <c r="L88" i="3"/>
  <c r="P88" i="3"/>
  <c r="AA88" i="3"/>
  <c r="A10" i="3"/>
  <c r="A11" i="3"/>
  <c r="A12" i="3"/>
  <c r="A13" i="3"/>
  <c r="A14" i="3"/>
  <c r="A15" i="3"/>
  <c r="A16" i="3"/>
  <c r="A17" i="3"/>
  <c r="A18" i="3"/>
  <c r="A19" i="3"/>
  <c r="A20" i="3"/>
  <c r="A21" i="3"/>
  <c r="A22" i="3"/>
  <c r="A23" i="3"/>
  <c r="A24" i="3"/>
  <c r="A25" i="3"/>
  <c r="A26" i="3"/>
  <c r="A27" i="3"/>
  <c r="A28" i="3"/>
  <c r="A29" i="3"/>
  <c r="A30" i="3"/>
  <c r="A31" i="3"/>
  <c r="A32" i="3"/>
  <c r="A33" i="3"/>
  <c r="A34" i="3"/>
  <c r="A35" i="3"/>
  <c r="A36" i="3"/>
  <c r="A37" i="3"/>
  <c r="A38" i="3"/>
  <c r="A39" i="3"/>
  <c r="A40" i="3"/>
  <c r="A41" i="3"/>
  <c r="A42" i="3"/>
  <c r="A43" i="3"/>
  <c r="A9" i="3"/>
  <c r="B44" i="3"/>
  <c r="B45" i="3"/>
  <c r="B46" i="3"/>
  <c r="B47" i="3"/>
  <c r="B48" i="3"/>
  <c r="B49" i="3"/>
  <c r="B50" i="3"/>
  <c r="B51" i="3"/>
  <c r="B52" i="3"/>
  <c r="B53" i="3"/>
  <c r="B54" i="3"/>
  <c r="B55" i="3"/>
  <c r="B56" i="3"/>
  <c r="B57" i="3"/>
  <c r="B58" i="3"/>
  <c r="B59" i="3"/>
  <c r="B60" i="3"/>
  <c r="B61" i="3"/>
  <c r="B62" i="3"/>
  <c r="B63" i="3"/>
  <c r="B64" i="3"/>
  <c r="B65" i="3"/>
  <c r="B66" i="3"/>
  <c r="B67" i="3"/>
  <c r="B68" i="3"/>
  <c r="B69" i="3"/>
  <c r="B70" i="3"/>
  <c r="B71" i="3"/>
  <c r="B72" i="3"/>
  <c r="B73" i="3"/>
  <c r="B74" i="3"/>
  <c r="B75" i="3"/>
  <c r="B76" i="3"/>
  <c r="B77" i="3"/>
  <c r="B78" i="3"/>
  <c r="B79" i="3"/>
  <c r="B80" i="3"/>
  <c r="B81" i="3"/>
  <c r="B82" i="3"/>
  <c r="B83" i="3"/>
  <c r="B84" i="3"/>
  <c r="B85" i="3"/>
  <c r="B86" i="3"/>
  <c r="B87" i="3"/>
  <c r="B88" i="3"/>
  <c r="Y88" i="3" l="1"/>
  <c r="Y84" i="3"/>
  <c r="Y76" i="3"/>
  <c r="Z67" i="3"/>
  <c r="X62" i="3"/>
  <c r="Z59" i="3"/>
  <c r="X57" i="3"/>
  <c r="Z51" i="3"/>
  <c r="X46" i="3"/>
  <c r="Y80" i="3"/>
  <c r="Z71" i="3"/>
  <c r="X70" i="3"/>
  <c r="X65" i="3"/>
  <c r="Z61" i="3"/>
  <c r="X54" i="3"/>
  <c r="X49" i="3"/>
  <c r="AA85" i="3"/>
  <c r="AA81" i="3"/>
  <c r="AA77" i="3"/>
  <c r="AA73" i="3"/>
  <c r="X69" i="3"/>
  <c r="Z63" i="3"/>
  <c r="X58" i="3"/>
  <c r="Z55" i="3"/>
  <c r="X53" i="3"/>
  <c r="Z47" i="3"/>
  <c r="X87" i="3"/>
  <c r="Z87" i="3"/>
  <c r="X85" i="3"/>
  <c r="Z85" i="3"/>
  <c r="X83" i="3"/>
  <c r="Z83" i="3"/>
  <c r="X81" i="3"/>
  <c r="Z81" i="3"/>
  <c r="X79" i="3"/>
  <c r="Z79" i="3"/>
  <c r="X77" i="3"/>
  <c r="Z77" i="3"/>
  <c r="X75" i="3"/>
  <c r="Z75" i="3"/>
  <c r="X73" i="3"/>
  <c r="Z73" i="3"/>
  <c r="Y72" i="3"/>
  <c r="Z72" i="3"/>
  <c r="Y70" i="3"/>
  <c r="AA70" i="3"/>
  <c r="Z70" i="3"/>
  <c r="Y68" i="3"/>
  <c r="AA68" i="3"/>
  <c r="Z68" i="3"/>
  <c r="Y66" i="3"/>
  <c r="AA66" i="3"/>
  <c r="Z66" i="3"/>
  <c r="Y64" i="3"/>
  <c r="AA64" i="3"/>
  <c r="Z64" i="3"/>
  <c r="Y62" i="3"/>
  <c r="AA62" i="3"/>
  <c r="Z62" i="3"/>
  <c r="Y60" i="3"/>
  <c r="AA60" i="3"/>
  <c r="Z60" i="3"/>
  <c r="Y58" i="3"/>
  <c r="AA58" i="3"/>
  <c r="Z58" i="3"/>
  <c r="Y56" i="3"/>
  <c r="AA56" i="3"/>
  <c r="Z56" i="3"/>
  <c r="Y54" i="3"/>
  <c r="AA54" i="3"/>
  <c r="Z54" i="3"/>
  <c r="Y52" i="3"/>
  <c r="AA52" i="3"/>
  <c r="Z52" i="3"/>
  <c r="Y50" i="3"/>
  <c r="AA50" i="3"/>
  <c r="Z50" i="3"/>
  <c r="Y48" i="3"/>
  <c r="AA48" i="3"/>
  <c r="Z48" i="3"/>
  <c r="Y46" i="3"/>
  <c r="AA46" i="3"/>
  <c r="Z46" i="3"/>
  <c r="Y44" i="3"/>
  <c r="AA44" i="3"/>
  <c r="Z44" i="3"/>
  <c r="X88" i="3"/>
  <c r="Z88" i="3"/>
  <c r="Y87" i="3"/>
  <c r="X86" i="3"/>
  <c r="Z86" i="3"/>
  <c r="Y85" i="3"/>
  <c r="X84" i="3"/>
  <c r="Z84" i="3"/>
  <c r="Y83" i="3"/>
  <c r="X82" i="3"/>
  <c r="Z82" i="3"/>
  <c r="Y81" i="3"/>
  <c r="X80" i="3"/>
  <c r="Z80" i="3"/>
  <c r="Y79" i="3"/>
  <c r="X78" i="3"/>
  <c r="Z78" i="3"/>
  <c r="Y77" i="3"/>
  <c r="X76" i="3"/>
  <c r="Z76" i="3"/>
  <c r="Y75" i="3"/>
  <c r="X74" i="3"/>
  <c r="Z74" i="3"/>
  <c r="Y73" i="3"/>
  <c r="AA72" i="3"/>
  <c r="Y71" i="3"/>
  <c r="AA71" i="3"/>
  <c r="Y69" i="3"/>
  <c r="AA69" i="3"/>
  <c r="Y67" i="3"/>
  <c r="AA67" i="3"/>
  <c r="Y65" i="3"/>
  <c r="AA65" i="3"/>
  <c r="Y63" i="3"/>
  <c r="AA63" i="3"/>
  <c r="Y61" i="3"/>
  <c r="AA61" i="3"/>
  <c r="Y59" i="3"/>
  <c r="AA59" i="3"/>
  <c r="Y57" i="3"/>
  <c r="AA57" i="3"/>
  <c r="Y55" i="3"/>
  <c r="AA55" i="3"/>
  <c r="Y53" i="3"/>
  <c r="AA53" i="3"/>
  <c r="Y51" i="3"/>
  <c r="AA51" i="3"/>
  <c r="Y49" i="3"/>
  <c r="AA49" i="3"/>
  <c r="Y47" i="3"/>
  <c r="AA47" i="3"/>
  <c r="Y45" i="3"/>
  <c r="AA45" i="3"/>
  <c r="AB62" i="3" l="1"/>
  <c r="AC62" i="3" s="1"/>
  <c r="AB48" i="3"/>
  <c r="AC48" i="3" s="1"/>
  <c r="AB64" i="3"/>
  <c r="AC64" i="3" s="1"/>
  <c r="AB56" i="3"/>
  <c r="AC56" i="3" s="1"/>
  <c r="AB54" i="3"/>
  <c r="AC54" i="3" s="1"/>
  <c r="AB70" i="3"/>
  <c r="AC70" i="3" s="1"/>
  <c r="AB46" i="3"/>
  <c r="AC46" i="3" s="1"/>
  <c r="AB52" i="3"/>
  <c r="AC52" i="3" s="1"/>
  <c r="AB68" i="3"/>
  <c r="AC68" i="3" s="1"/>
  <c r="AB50" i="3"/>
  <c r="AC50" i="3" s="1"/>
  <c r="AB66" i="3"/>
  <c r="AC66" i="3" s="1"/>
  <c r="AB58" i="3"/>
  <c r="AC58" i="3" s="1"/>
  <c r="AB44" i="3"/>
  <c r="AC44" i="3" s="1"/>
  <c r="AB60" i="3"/>
  <c r="AC60" i="3" s="1"/>
  <c r="AB47" i="3"/>
  <c r="AC47" i="3" s="1"/>
  <c r="AB51" i="3"/>
  <c r="AC51" i="3" s="1"/>
  <c r="AB55" i="3"/>
  <c r="AC55" i="3" s="1"/>
  <c r="AB59" i="3"/>
  <c r="AC59" i="3" s="1"/>
  <c r="AB63" i="3"/>
  <c r="AC63" i="3" s="1"/>
  <c r="AB67" i="3"/>
  <c r="AC67" i="3" s="1"/>
  <c r="AB71" i="3"/>
  <c r="AC71" i="3" s="1"/>
  <c r="AB72" i="3"/>
  <c r="AC72" i="3" s="1"/>
  <c r="AB76" i="3"/>
  <c r="AC76" i="3" s="1"/>
  <c r="AB80" i="3"/>
  <c r="AC80" i="3" s="1"/>
  <c r="AB84" i="3"/>
  <c r="AC84" i="3" s="1"/>
  <c r="AB88" i="3"/>
  <c r="AC88" i="3" s="1"/>
  <c r="AB73" i="3"/>
  <c r="AC73" i="3" s="1"/>
  <c r="AB75" i="3"/>
  <c r="AC75" i="3" s="1"/>
  <c r="AB77" i="3"/>
  <c r="AC77" i="3" s="1"/>
  <c r="AB79" i="3"/>
  <c r="AC79" i="3" s="1"/>
  <c r="AB81" i="3"/>
  <c r="AC81" i="3" s="1"/>
  <c r="AB83" i="3"/>
  <c r="AC83" i="3" s="1"/>
  <c r="AB85" i="3"/>
  <c r="AC85" i="3" s="1"/>
  <c r="AB87" i="3"/>
  <c r="AC87" i="3" s="1"/>
  <c r="AB45" i="3"/>
  <c r="AC45" i="3" s="1"/>
  <c r="AB49" i="3"/>
  <c r="AC49" i="3" s="1"/>
  <c r="AB53" i="3"/>
  <c r="AC53" i="3" s="1"/>
  <c r="AB57" i="3"/>
  <c r="AC57" i="3" s="1"/>
  <c r="AB61" i="3"/>
  <c r="AC61" i="3" s="1"/>
  <c r="AB65" i="3"/>
  <c r="AC65" i="3" s="1"/>
  <c r="AB69" i="3"/>
  <c r="AC69" i="3" s="1"/>
  <c r="AB74" i="3"/>
  <c r="AC74" i="3" s="1"/>
  <c r="AB78" i="3"/>
  <c r="AC78" i="3" s="1"/>
  <c r="AB82" i="3"/>
  <c r="AC82" i="3" s="1"/>
  <c r="AB86" i="3"/>
  <c r="AC86" i="3" s="1"/>
  <c r="P33" i="3"/>
  <c r="L33" i="3"/>
  <c r="F33" i="3"/>
  <c r="P32" i="3"/>
  <c r="L32" i="3"/>
  <c r="F32" i="3"/>
  <c r="P31" i="3"/>
  <c r="L31" i="3"/>
  <c r="F31" i="3"/>
  <c r="P30" i="3"/>
  <c r="L30" i="3"/>
  <c r="F30" i="3"/>
  <c r="P29" i="3"/>
  <c r="L29" i="3"/>
  <c r="F29" i="3"/>
  <c r="P28" i="3"/>
  <c r="L28" i="3"/>
  <c r="F28" i="3"/>
  <c r="P27" i="3"/>
  <c r="L27" i="3"/>
  <c r="F27" i="3"/>
  <c r="P26" i="3"/>
  <c r="L26" i="3"/>
  <c r="F26" i="3"/>
  <c r="P25" i="3"/>
  <c r="L25" i="3"/>
  <c r="F25" i="3"/>
  <c r="P24" i="3"/>
  <c r="L24" i="3"/>
  <c r="F24" i="3"/>
  <c r="P17" i="3"/>
  <c r="L17" i="3"/>
  <c r="F17" i="3"/>
  <c r="P16" i="3"/>
  <c r="L16" i="3"/>
  <c r="F16" i="3"/>
  <c r="P15" i="3"/>
  <c r="L15" i="3"/>
  <c r="F15" i="3"/>
  <c r="P14" i="3"/>
  <c r="L14" i="3"/>
  <c r="F14" i="3"/>
  <c r="P13" i="3"/>
  <c r="L13" i="3"/>
  <c r="F13" i="3"/>
  <c r="P12" i="3"/>
  <c r="L12" i="3"/>
  <c r="F12" i="3"/>
  <c r="P11" i="3"/>
  <c r="L11" i="3"/>
  <c r="F11" i="3"/>
  <c r="P10" i="3"/>
  <c r="L10" i="3"/>
  <c r="F10" i="3"/>
  <c r="P35" i="3"/>
  <c r="L35" i="3"/>
  <c r="F35" i="3"/>
  <c r="P34" i="3"/>
  <c r="L34" i="3"/>
  <c r="F34" i="3"/>
  <c r="P23" i="3"/>
  <c r="L23" i="3"/>
  <c r="F23" i="3"/>
  <c r="P22" i="3"/>
  <c r="L22" i="3"/>
  <c r="F22" i="3"/>
  <c r="P21" i="3"/>
  <c r="L21" i="3"/>
  <c r="F21" i="3"/>
  <c r="P20" i="3"/>
  <c r="L20" i="3"/>
  <c r="F20" i="3"/>
  <c r="P19" i="3"/>
  <c r="L19" i="3"/>
  <c r="F19" i="3"/>
  <c r="P18" i="3"/>
  <c r="L18" i="3"/>
  <c r="F18" i="3"/>
  <c r="P43" i="3"/>
  <c r="L43" i="3"/>
  <c r="F43" i="3"/>
  <c r="X42" i="3"/>
  <c r="P42" i="3"/>
  <c r="L42" i="3"/>
  <c r="F42" i="3"/>
  <c r="P41" i="3"/>
  <c r="L41" i="3"/>
  <c r="F41" i="3"/>
  <c r="P40" i="3"/>
  <c r="L40" i="3"/>
  <c r="F40" i="3"/>
  <c r="P39" i="3"/>
  <c r="L39" i="3"/>
  <c r="F39" i="3"/>
  <c r="P38" i="3"/>
  <c r="L38" i="3"/>
  <c r="F38" i="3"/>
  <c r="P37" i="3"/>
  <c r="L37" i="3"/>
  <c r="F37" i="3"/>
  <c r="Z36" i="3"/>
  <c r="P36" i="3"/>
  <c r="L36" i="3"/>
  <c r="F36" i="3"/>
  <c r="P9" i="3"/>
  <c r="Y10" i="3" l="1"/>
  <c r="Y14" i="3"/>
  <c r="Z11" i="3"/>
  <c r="Y27" i="3"/>
  <c r="Z15" i="3"/>
  <c r="Y17" i="3"/>
  <c r="Y31" i="3"/>
  <c r="Z39" i="3"/>
  <c r="Z43" i="3"/>
  <c r="Z35" i="3"/>
  <c r="Z37" i="3"/>
  <c r="Y38" i="3"/>
  <c r="Y41" i="3"/>
  <c r="Z42" i="3"/>
  <c r="Z22" i="3"/>
  <c r="Z13" i="3"/>
  <c r="X24" i="3"/>
  <c r="Z26" i="3"/>
  <c r="X28" i="3"/>
  <c r="Z30" i="3"/>
  <c r="Z40" i="3"/>
  <c r="Z12" i="3"/>
  <c r="Z25" i="3"/>
  <c r="Z29" i="3"/>
  <c r="Z32" i="3"/>
  <c r="Y9" i="3"/>
  <c r="Z9" i="3"/>
  <c r="Y37" i="3"/>
  <c r="X38" i="3"/>
  <c r="Y40" i="3"/>
  <c r="X41" i="3"/>
  <c r="Y23" i="3"/>
  <c r="Z34" i="3"/>
  <c r="Y13" i="3"/>
  <c r="Y26" i="3"/>
  <c r="X27" i="3"/>
  <c r="Y30" i="3"/>
  <c r="Z31" i="3"/>
  <c r="Y33" i="3"/>
  <c r="Y36" i="3"/>
  <c r="X37" i="3"/>
  <c r="X40" i="3"/>
  <c r="Y43" i="3"/>
  <c r="Z18" i="3"/>
  <c r="Z21" i="3"/>
  <c r="Y12" i="3"/>
  <c r="Y16" i="3"/>
  <c r="Z24" i="3"/>
  <c r="Y25" i="3"/>
  <c r="X26" i="3"/>
  <c r="Z28" i="3"/>
  <c r="Y29" i="3"/>
  <c r="Y32" i="3"/>
  <c r="Z33" i="3"/>
  <c r="X36" i="3"/>
  <c r="Z38" i="3"/>
  <c r="Y39" i="3"/>
  <c r="Z41" i="3"/>
  <c r="Y42" i="3"/>
  <c r="Z20" i="3"/>
  <c r="Z10" i="3"/>
  <c r="Y11" i="3"/>
  <c r="Z14" i="3"/>
  <c r="Y15" i="3"/>
  <c r="Z16" i="3"/>
  <c r="Z17" i="3"/>
  <c r="Y24" i="3"/>
  <c r="X25" i="3"/>
  <c r="Z27" i="3"/>
  <c r="Y28" i="3"/>
  <c r="X29" i="3"/>
  <c r="Y19" i="3"/>
  <c r="Y22" i="3"/>
  <c r="Z23" i="3"/>
  <c r="Y35" i="3"/>
  <c r="AA24" i="3"/>
  <c r="AA25" i="3"/>
  <c r="AA26" i="3"/>
  <c r="AA27" i="3"/>
  <c r="AA28" i="3"/>
  <c r="AA29" i="3"/>
  <c r="AA30" i="3"/>
  <c r="AA31" i="3"/>
  <c r="AA32" i="3"/>
  <c r="AA33" i="3"/>
  <c r="Y18" i="3"/>
  <c r="Z19" i="3"/>
  <c r="Y21" i="3"/>
  <c r="AA22" i="3"/>
  <c r="Y34" i="3"/>
  <c r="X30" i="3"/>
  <c r="X31" i="3"/>
  <c r="X32" i="3"/>
  <c r="X33" i="3"/>
  <c r="Y20" i="3"/>
  <c r="AA10" i="3"/>
  <c r="AA11" i="3"/>
  <c r="AA12" i="3"/>
  <c r="AA13" i="3"/>
  <c r="AA14" i="3"/>
  <c r="AA15" i="3"/>
  <c r="AA16" i="3"/>
  <c r="AA17" i="3"/>
  <c r="X10" i="3"/>
  <c r="X11" i="3"/>
  <c r="X12" i="3"/>
  <c r="X13" i="3"/>
  <c r="X14" i="3"/>
  <c r="X15" i="3"/>
  <c r="X16" i="3"/>
  <c r="X17" i="3"/>
  <c r="AA18" i="3"/>
  <c r="AA19" i="3"/>
  <c r="AA20" i="3"/>
  <c r="AA21" i="3"/>
  <c r="AA23" i="3"/>
  <c r="AA34" i="3"/>
  <c r="AA35" i="3"/>
  <c r="X18" i="3"/>
  <c r="X19" i="3"/>
  <c r="X20" i="3"/>
  <c r="X21" i="3"/>
  <c r="X22" i="3"/>
  <c r="X23" i="3"/>
  <c r="X34" i="3"/>
  <c r="X35" i="3"/>
  <c r="AA9" i="3"/>
  <c r="AA36" i="3"/>
  <c r="AA37" i="3"/>
  <c r="AA38" i="3"/>
  <c r="AA39" i="3"/>
  <c r="AA40" i="3"/>
  <c r="AA41" i="3"/>
  <c r="AA42" i="3"/>
  <c r="AA43" i="3"/>
  <c r="X39" i="3"/>
  <c r="X43" i="3"/>
  <c r="B41" i="3"/>
  <c r="B30" i="3"/>
  <c r="B29" i="3"/>
  <c r="B26" i="3"/>
  <c r="B25" i="3"/>
  <c r="B19" i="3"/>
  <c r="B16" i="3"/>
  <c r="O12" i="1"/>
  <c r="P12" i="1" s="1"/>
  <c r="T12" i="1" s="1"/>
  <c r="K13" i="1"/>
  <c r="G13" i="1"/>
  <c r="H13" i="1" s="1"/>
  <c r="I13" i="1" s="1"/>
  <c r="M13" i="1"/>
  <c r="O13" i="1"/>
  <c r="P13" i="1" s="1"/>
  <c r="K12" i="1"/>
  <c r="G12" i="1"/>
  <c r="H12" i="1" s="1"/>
  <c r="I12" i="1" s="1"/>
  <c r="M12" i="1"/>
  <c r="K14" i="1"/>
  <c r="G14" i="1"/>
  <c r="H14" i="1" s="1"/>
  <c r="I14" i="1" s="1"/>
  <c r="M14" i="1"/>
  <c r="O14" i="1"/>
  <c r="P14" i="1" s="1"/>
  <c r="K15" i="1"/>
  <c r="G15" i="1"/>
  <c r="H15" i="1" s="1"/>
  <c r="I15" i="1" s="1"/>
  <c r="M15" i="1"/>
  <c r="O15" i="1"/>
  <c r="P15" i="1" s="1"/>
  <c r="K16" i="1"/>
  <c r="G16" i="1"/>
  <c r="H16" i="1" s="1"/>
  <c r="I16" i="1" s="1"/>
  <c r="M16" i="1"/>
  <c r="O16" i="1"/>
  <c r="P16" i="1" s="1"/>
  <c r="K17" i="1"/>
  <c r="G17" i="1"/>
  <c r="H17" i="1" s="1"/>
  <c r="I17" i="1" s="1"/>
  <c r="M17" i="1"/>
  <c r="O17" i="1"/>
  <c r="P17" i="1" s="1"/>
  <c r="K18" i="1"/>
  <c r="G18" i="1"/>
  <c r="H18" i="1" s="1"/>
  <c r="I18" i="1" s="1"/>
  <c r="M18" i="1"/>
  <c r="O18" i="1"/>
  <c r="P18" i="1" s="1"/>
  <c r="K19" i="1"/>
  <c r="G19" i="1"/>
  <c r="H19" i="1" s="1"/>
  <c r="I19" i="1" s="1"/>
  <c r="M19" i="1"/>
  <c r="O19" i="1"/>
  <c r="P19" i="1" s="1"/>
  <c r="K20" i="1"/>
  <c r="G20" i="1"/>
  <c r="H20" i="1" s="1"/>
  <c r="I20" i="1" s="1"/>
  <c r="M20" i="1"/>
  <c r="O20" i="1"/>
  <c r="P20" i="1" s="1"/>
  <c r="K21" i="1"/>
  <c r="G21" i="1"/>
  <c r="H21" i="1" s="1"/>
  <c r="I21" i="1" s="1"/>
  <c r="M21" i="1"/>
  <c r="O21" i="1"/>
  <c r="P21" i="1" s="1"/>
  <c r="K22" i="1"/>
  <c r="G22" i="1"/>
  <c r="H22" i="1" s="1"/>
  <c r="I22" i="1" s="1"/>
  <c r="M22" i="1"/>
  <c r="O22" i="1"/>
  <c r="P22" i="1" s="1"/>
  <c r="K23" i="1"/>
  <c r="G23" i="1"/>
  <c r="H23" i="1" s="1"/>
  <c r="I23" i="1" s="1"/>
  <c r="M23" i="1"/>
  <c r="O23" i="1"/>
  <c r="P23" i="1" s="1"/>
  <c r="K24" i="1"/>
  <c r="G24" i="1"/>
  <c r="H24" i="1" s="1"/>
  <c r="I24" i="1" s="1"/>
  <c r="M24" i="1"/>
  <c r="O24" i="1"/>
  <c r="P24" i="1" s="1"/>
  <c r="K25" i="1"/>
  <c r="G25" i="1"/>
  <c r="H25" i="1" s="1"/>
  <c r="I25" i="1" s="1"/>
  <c r="M25" i="1"/>
  <c r="O25" i="1"/>
  <c r="P25" i="1" s="1"/>
  <c r="K26" i="1"/>
  <c r="G26" i="1"/>
  <c r="H26" i="1" s="1"/>
  <c r="I26" i="1" s="1"/>
  <c r="M26" i="1"/>
  <c r="O26" i="1"/>
  <c r="P26" i="1" s="1"/>
  <c r="K27" i="1"/>
  <c r="G27" i="1"/>
  <c r="H27" i="1" s="1"/>
  <c r="I27" i="1" s="1"/>
  <c r="M27" i="1"/>
  <c r="O27" i="1"/>
  <c r="P27" i="1" s="1"/>
  <c r="K28" i="1"/>
  <c r="G28" i="1"/>
  <c r="H28" i="1" s="1"/>
  <c r="I28" i="1" s="1"/>
  <c r="M28" i="1"/>
  <c r="O28" i="1"/>
  <c r="P28" i="1" s="1"/>
  <c r="K29" i="1"/>
  <c r="G29" i="1"/>
  <c r="H29" i="1" s="1"/>
  <c r="I29" i="1" s="1"/>
  <c r="M29" i="1"/>
  <c r="O29" i="1"/>
  <c r="P29" i="1" s="1"/>
  <c r="G30" i="1"/>
  <c r="H30" i="1" s="1"/>
  <c r="I30" i="1" s="1"/>
  <c r="K30" i="1"/>
  <c r="M30" i="1"/>
  <c r="O30" i="1"/>
  <c r="P30" i="1" s="1"/>
  <c r="G31" i="1"/>
  <c r="H31" i="1" s="1"/>
  <c r="I31" i="1" s="1"/>
  <c r="K31" i="1"/>
  <c r="M31" i="1"/>
  <c r="O31" i="1"/>
  <c r="P31" i="1" s="1"/>
  <c r="G32" i="1"/>
  <c r="H32" i="1" s="1"/>
  <c r="I32" i="1" s="1"/>
  <c r="K32" i="1"/>
  <c r="M32" i="1"/>
  <c r="O32" i="1"/>
  <c r="P32" i="1" s="1"/>
  <c r="G33" i="1"/>
  <c r="H33" i="1" s="1"/>
  <c r="I33" i="1" s="1"/>
  <c r="K33" i="1"/>
  <c r="M33" i="1"/>
  <c r="O33" i="1"/>
  <c r="P33" i="1" s="1"/>
  <c r="G34" i="1"/>
  <c r="H34" i="1"/>
  <c r="I34" i="1" s="1"/>
  <c r="K34" i="1"/>
  <c r="M34" i="1"/>
  <c r="O34" i="1"/>
  <c r="P34" i="1" s="1"/>
  <c r="G35" i="1"/>
  <c r="H35" i="1" s="1"/>
  <c r="I35" i="1" s="1"/>
  <c r="K35" i="1"/>
  <c r="M35" i="1"/>
  <c r="O35" i="1"/>
  <c r="P35" i="1" s="1"/>
  <c r="B12" i="3" l="1"/>
  <c r="Q26" i="1"/>
  <c r="Q23" i="1"/>
  <c r="Q27" i="1"/>
  <c r="Q24" i="1"/>
  <c r="Q33" i="1"/>
  <c r="Q29" i="1"/>
  <c r="Q25" i="1"/>
  <c r="Q22" i="1"/>
  <c r="Q21" i="1"/>
  <c r="Q20" i="1"/>
  <c r="Q19" i="1"/>
  <c r="Q13" i="1"/>
  <c r="Q28" i="1"/>
  <c r="B21" i="3"/>
  <c r="B23" i="3"/>
  <c r="B32" i="3"/>
  <c r="B24" i="3"/>
  <c r="B27" i="3"/>
  <c r="B28" i="3"/>
  <c r="B33" i="3"/>
  <c r="B34" i="3"/>
  <c r="B35" i="3"/>
  <c r="B36" i="3"/>
  <c r="B37" i="3"/>
  <c r="B38" i="3"/>
  <c r="B39" i="3"/>
  <c r="B40" i="3"/>
  <c r="AB42" i="3"/>
  <c r="AC42" i="3" s="1"/>
  <c r="AB26" i="3"/>
  <c r="AC26" i="3" s="1"/>
  <c r="B43" i="3"/>
  <c r="B20" i="3"/>
  <c r="B22" i="3"/>
  <c r="B31" i="3"/>
  <c r="B42" i="3"/>
  <c r="Q32" i="1"/>
  <c r="Q18" i="1"/>
  <c r="B18" i="3"/>
  <c r="AB37" i="3"/>
  <c r="AC37" i="3" s="1"/>
  <c r="AB29" i="3"/>
  <c r="AC29" i="3" s="1"/>
  <c r="AB41" i="3"/>
  <c r="AC41" i="3" s="1"/>
  <c r="B17" i="3"/>
  <c r="B14" i="3"/>
  <c r="B13" i="3"/>
  <c r="B10" i="3"/>
  <c r="AB9" i="3"/>
  <c r="AC9" i="3" s="1"/>
  <c r="AB25" i="3"/>
  <c r="AC25" i="3" s="1"/>
  <c r="AB28" i="3"/>
  <c r="AC28" i="3" s="1"/>
  <c r="AB40" i="3"/>
  <c r="AC40" i="3" s="1"/>
  <c r="AB36" i="3"/>
  <c r="AC36" i="3" s="1"/>
  <c r="AB27" i="3"/>
  <c r="AC27" i="3" s="1"/>
  <c r="AB38" i="3"/>
  <c r="AC38" i="3" s="1"/>
  <c r="AB24" i="3"/>
  <c r="AC24" i="3" s="1"/>
  <c r="AB32" i="3"/>
  <c r="AC32" i="3" s="1"/>
  <c r="AB30" i="3"/>
  <c r="AC30" i="3" s="1"/>
  <c r="AB33" i="3"/>
  <c r="AC33" i="3" s="1"/>
  <c r="AB31" i="3"/>
  <c r="AC31" i="3" s="1"/>
  <c r="AB13" i="3"/>
  <c r="AC13" i="3" s="1"/>
  <c r="AB12" i="3"/>
  <c r="AC12" i="3" s="1"/>
  <c r="AB15" i="3"/>
  <c r="AC15" i="3" s="1"/>
  <c r="AB11" i="3"/>
  <c r="AC11" i="3" s="1"/>
  <c r="AB17" i="3"/>
  <c r="AC17" i="3" s="1"/>
  <c r="AB16" i="3"/>
  <c r="AC16" i="3" s="1"/>
  <c r="AB14" i="3"/>
  <c r="AC14" i="3" s="1"/>
  <c r="AB10" i="3"/>
  <c r="AC10" i="3" s="1"/>
  <c r="AB21" i="3"/>
  <c r="AC21" i="3" s="1"/>
  <c r="AB22" i="3"/>
  <c r="AC22" i="3" s="1"/>
  <c r="AB18" i="3"/>
  <c r="AC18" i="3" s="1"/>
  <c r="AB35" i="3"/>
  <c r="AC35" i="3" s="1"/>
  <c r="AB34" i="3"/>
  <c r="AC34" i="3" s="1"/>
  <c r="AB20" i="3"/>
  <c r="AC20" i="3" s="1"/>
  <c r="AB23" i="3"/>
  <c r="AC23" i="3" s="1"/>
  <c r="AB19" i="3"/>
  <c r="AC19" i="3" s="1"/>
  <c r="AB43" i="3"/>
  <c r="AC43" i="3" s="1"/>
  <c r="AB39" i="3"/>
  <c r="AC39" i="3" s="1"/>
  <c r="Q31" i="1"/>
  <c r="Q35" i="1"/>
  <c r="Q34" i="1"/>
  <c r="Q30" i="1"/>
  <c r="Q15" i="1"/>
  <c r="Q16" i="1"/>
  <c r="Q14" i="1"/>
  <c r="Q17" i="1"/>
  <c r="Q12" i="1"/>
  <c r="B9" i="3" l="1"/>
  <c r="B15" i="3"/>
  <c r="B11" i="3"/>
  <c r="R12" i="1"/>
  <c r="R20" i="1"/>
  <c r="R14" i="1"/>
  <c r="R22" i="1"/>
  <c r="R25" i="1"/>
  <c r="R19" i="1"/>
  <c r="R18" i="1"/>
  <c r="R16" i="1"/>
  <c r="R26" i="1"/>
  <c r="R21" i="1"/>
  <c r="R24" i="1"/>
  <c r="R15" i="1"/>
  <c r="R23" i="1"/>
  <c r="R29" i="1"/>
  <c r="R28" i="1"/>
  <c r="R17" i="1"/>
  <c r="R13" i="1"/>
  <c r="R27" i="1"/>
</calcChain>
</file>

<file path=xl/comments1.xml><?xml version="1.0" encoding="utf-8"?>
<comments xmlns="http://schemas.openxmlformats.org/spreadsheetml/2006/main">
  <authors>
    <author>Myriam Cubillos Benavides</author>
  </authors>
  <commentList>
    <comment ref="C10" authorId="0">
      <text>
        <r>
          <rPr>
            <sz val="9"/>
            <color indexed="81"/>
            <rFont val="Tahoma"/>
            <family val="2"/>
          </rPr>
          <t xml:space="preserve">El nivel de riesgos de cada proceso deberá basarse en los mapas de riesgos de los procesos, en caso de no contar con esta información, el auditor interno deberá realizar un análisis del riesgo al cual se enfrenta cada proceso, con el fin de poder realizar la priorización correspondiente.
</t>
        </r>
      </text>
    </comment>
    <comment ref="H10" authorId="0">
      <text>
        <r>
          <rPr>
            <sz val="9"/>
            <color indexed="81"/>
            <rFont val="Tahoma"/>
            <family val="2"/>
          </rPr>
          <t xml:space="preserve">Para comprender esta ponderación revisar las Hoja Orientaciones Grales.
</t>
        </r>
      </text>
    </comment>
  </commentList>
</comments>
</file>

<file path=xl/sharedStrings.xml><?xml version="1.0" encoding="utf-8"?>
<sst xmlns="http://schemas.openxmlformats.org/spreadsheetml/2006/main" count="363" uniqueCount="299">
  <si>
    <t>MENU CAJA DE HERRAMIENTAS PARA EL PLAN ANUAL DE AUDITORÍAS DE OFICINAS DE CONTROL INTERNO DISTRITALES</t>
  </si>
  <si>
    <t>El Comité Distrital de Auditoría, consciente de la importancia de la labor de las Oficinas de Control Interno o quien haga sus veces,  en el mejoramiento de la gestión y desempeño de las entidades distritales, ha tomado la decisión de incorporar buenas prácticas internacionales en el ejercicio de la auditoría  y brindar orientaciones que faciliten el desarrollo de los roles que le han sido designados por ley, considerando el contexto y particularidades del distrito y basados en los instrumentos establecidos por el Departamento Administrativo de la Función Pública.
Con este fin, se conformaron equipos de trabajo voluntarios que tienen como finalidad estandarizar algunos de los métodos y herramientas del trabajo de las Oficinas de Control Interno tendiente a buscar una gestión pública orientada al cumplimiento de los fines esenciales del Estado.
Se presenta a continuación la caja de herramientas para la elaboración del Plan Anual de Auditorías de las Oficinas de Control Interno de Distrito que responde a las fases establecidas por las Normas Internacionales para el Ejercicio Profesional de Auditoría.
Frente a cada plantilla o formato, encontrará el marco de referencia aplicable de la Norma Internacional como guía y soporte para su ejecución.</t>
  </si>
  <si>
    <t>GLOSARIO</t>
  </si>
  <si>
    <t>CONOCIMIENTO DE LA ENTIDAD OBJETO DE LA AUDITORÍA</t>
  </si>
  <si>
    <t>UNIVERSO DE AUDITORÍA Y PRIORIZACIÓN DE UNIDADES AUDITABLES</t>
  </si>
  <si>
    <t>ANÁLISIS DE RECURSOS DE LA OFICINA DE CONTROL INTERNO</t>
  </si>
  <si>
    <t xml:space="preserve">FORMATO DE PLAN ANUAL DE AUDITORÍA </t>
  </si>
  <si>
    <t>Auditoría interna:</t>
  </si>
  <si>
    <t xml:space="preserve"> Es una actividad independiente y objetiva de aseguramiento consulta, concebida para agregar valor y mejorar las operaciones de una entidad.</t>
  </si>
  <si>
    <t xml:space="preserve">Comité Institucional de Coordinación de Control Interno: </t>
  </si>
  <si>
    <t>Es un órgano de asesoría y decisión en los asuntos de control interno de (nombre de la entidad). En su rol de responsable y facilitador, hace parte de las instancias de articulación para el funcionamiento armónico del Sistema Institucional de Control Interno.</t>
  </si>
  <si>
    <t xml:space="preserve">Informes de ley: </t>
  </si>
  <si>
    <t>Aquellos informes que por Ley, Decreto o Resolución debe elaborar la Oficina de Control Interno o quien haga sus veces.</t>
  </si>
  <si>
    <t xml:space="preserve">Mapa de aseguramiento: </t>
  </si>
  <si>
    <t>Es un esquema que muestra visualmente cómo se aplican las actividades de aseguramiento a un riesgo específico dentro de una organización. Implica cotejar la cobertura de las actividades de aseguramiento frente a los riesgos clave a los que se encuentra expuesta en la organización. Este proceso permite a una empresa identificar y comprender las lagunas existentes en el proceso de gestión de riesgos y ofrece a las partes interesadas confianza de que los riesgos están siendo gestionados y comunicados, y de que se cumplen las obligaciones legales y reglamentarias a las que se encuentra sometida la compañía. Una herramienta que contribuye en la formulación del Plan Anual de Auditoría. También permite a la organización identificar y abarcar las lagunas que pudiera haber en el proceso de gestión de riesgos y ofrece a las partes interesadas tranquilidad de que los riesgos estarían siendo gestionados y comunicados, y de que se cumplirían las obligaciones legales/reglamentarias.[1]</t>
  </si>
  <si>
    <t xml:space="preserve">Modelo de tres líneas de defensa:  </t>
  </si>
  <si>
    <t>Es un modelo de Control Interno y Riesgo Operacional usual que  se organiza con tres líneas o barreras de defensa, la 1LD, dentro de las unidades organizativas/áreas; la 2LD un área central por lo general dependiendo de las Direcciones de Riesgo y la 3LD función realizada por el equipo de Auditoría de la organización.</t>
  </si>
  <si>
    <t xml:space="preserve">Plan Anual de Auditoría: </t>
  </si>
  <si>
    <t>Es el documento formulado por el equipo de trabajo de la Oficina de Control Interno o quien haga sus veces en la entidad, cuya finalidad es planificar y establecer los objetivos a cumplir anualmente para evaluar y mejorar la eficacia de los procesos de operación, control y gobierno.[2]  Este documento debe ser aprobado por el Comité Institucional de Coordinación de Control Interno para su ejecución.</t>
  </si>
  <si>
    <t xml:space="preserve">Recursos: </t>
  </si>
  <si>
    <t>Recursos humanos, financieros y equipos de que se necesitan para la ejecución de una actividad (Aseguramiento o Consultoría).</t>
  </si>
  <si>
    <t>Riesgo :</t>
  </si>
  <si>
    <t>Efecto de la incertidumbre sobre los objetivos. [3]</t>
  </si>
  <si>
    <t xml:space="preserve">Riesgo de auditoría: </t>
  </si>
  <si>
    <t>Supone la posibilidad de que el auditor no detecte un error significativo que pudiera existir en la unidad auditable, por la falta de evidencia respecto a una determinada partida o por la obtención de una evidencia deficiente o incompleta sobre la misma.[5]</t>
  </si>
  <si>
    <t xml:space="preserve">Riesgo Inherente: </t>
  </si>
  <si>
    <t xml:space="preserve">es aquel al que se enfrenta una entidad en ausencia de acciones de la dirección para modificar su probabilidad o impacto.[4]      </t>
  </si>
  <si>
    <t>Tercera línea de defensa:</t>
  </si>
  <si>
    <t>Está a cargo de los auditores internos. Estos deben ser independientes en el más alto nivel lo que proporciona una garantía sobre la eficacia del gobierno, la gestión de riesgos y controles internos, incluyendo la manera en que las líneas primeras y segunda de defensa logran los objetivos de gestión de riesgos y control.</t>
  </si>
  <si>
    <t xml:space="preserve">Trabajo de Auditoría (Trabajo de Aseguramiento): </t>
  </si>
  <si>
    <t>Un examen objetivo de evidencias con el propósito de proveer una evaluación independiente de los procesos de gestión de riesgos, control y gobierno de una organización gubernamental. Es parte del Plan Anual de Auditoría y ha sido priorizado desde el Universo de Auditoría en base a factores críticos de riesgo globales y su ponderación estratégica.[6]</t>
  </si>
  <si>
    <t xml:space="preserve">Trabajo de Consultoría: </t>
  </si>
  <si>
    <t>Actividades de asesoramiento y servicios relacionados, proporcionadas a las áreas de la organización gubernamental, cuya naturaleza y alcance estén acordados con los mismos y estén dirigidos a añadir valor y a mejorar los procesos de gobierno, gestión de riesgos y control de una organización, sin que el auditor interno asuma responsabilidades de gestión. Es parte del Plan Anual de Auditoría y puede haber sido priorizado desde el Universo de Auditoría en base a factores críticos de riesgo globales y su ponderación estratégica.[7]</t>
  </si>
  <si>
    <t xml:space="preserve">Unidad auditable: </t>
  </si>
  <si>
    <t>Cada uno de los posibles elementos o actividades a auditar. Pueden ser procesos, proyectos, dependencias y/o puntos  críticos  identificados en  ejercicios de  auditoría previos.</t>
  </si>
  <si>
    <t xml:space="preserve">Universo de auditoría: </t>
  </si>
  <si>
    <t>Un conjunto finito y global de las áreas de auditoría, dependencias y la identificación y ubicación de las funciones de negocios que podrían ser auditadas para proporcionar un aseguramiento adecuado sobre el nivel de gestión de riesgos de la organización.[8]</t>
  </si>
  <si>
    <t>Logo Entidad</t>
  </si>
  <si>
    <r>
      <t xml:space="preserve">CONOCIMIENTO DE LA ENTIDAD
</t>
    </r>
    <r>
      <rPr>
        <sz val="11"/>
        <color rgb="FF0000FF"/>
        <rFont val="Century Gothic"/>
        <family val="2"/>
      </rPr>
      <t>Nombre de la Entidad</t>
    </r>
    <r>
      <rPr>
        <b/>
        <sz val="11"/>
        <color theme="1"/>
        <rFont val="Century Gothic"/>
        <family val="2"/>
      </rPr>
      <t xml:space="preserve">
</t>
    </r>
  </si>
  <si>
    <t>Fecha de Corte</t>
  </si>
  <si>
    <r>
      <rPr>
        <b/>
        <sz val="11"/>
        <color rgb="FF0000FF"/>
        <rFont val="Century Gothic"/>
        <family val="2"/>
      </rPr>
      <t>Instrucción:</t>
    </r>
    <r>
      <rPr>
        <sz val="11"/>
        <color theme="1"/>
        <rFont val="Century Gothic"/>
        <family val="2"/>
      </rPr>
      <t xml:space="preserve"> Recopile la mayoría de información posible para mantener un repositorio del conocimiento de la entidad que le permita detectar aspectos a considerar en el ejercicio de auditoría (Tanto para trabajos de  aseguramiento como de  consultoría); como cambios en el  entorno y contexto  de la entidad, vigencia de documentos esenciales, entre otros.  La lista que se presenta a continuación puede ser completada por el equipo de la Oficina de Control Interno  de acuerdo a las variables particulares de la entidad.</t>
    </r>
  </si>
  <si>
    <t>ÁMBITO</t>
  </si>
  <si>
    <t>ITEM</t>
  </si>
  <si>
    <t>DOCUMENTO RELACIONADO</t>
  </si>
  <si>
    <t>FECHA DE ACTUALIZACIÓN</t>
  </si>
  <si>
    <t>¿DISPONIBLE? (SI/NO)</t>
  </si>
  <si>
    <t>NOTAS DEL EQUIPO AUDITOR</t>
  </si>
  <si>
    <t>ELEMENTOS DE DIRECCIONAMIENTO ESTRATÉGICO</t>
  </si>
  <si>
    <t>Lineamientos éticos</t>
  </si>
  <si>
    <t>Misión</t>
  </si>
  <si>
    <t>Visión</t>
  </si>
  <si>
    <t>Objetivos estratégicos</t>
  </si>
  <si>
    <t>Plan estratégico o lo que haga sus veces</t>
  </si>
  <si>
    <t>Plan prurianual de inversiones</t>
  </si>
  <si>
    <t xml:space="preserve">Informes  y reportes de resultados de la  Gestión </t>
  </si>
  <si>
    <t>Miembros del Equipo Directivo</t>
  </si>
  <si>
    <t>Miembros de la Junta Directiva</t>
  </si>
  <si>
    <t>Políticas Institucionales</t>
  </si>
  <si>
    <t>Proyectos de Inversión</t>
  </si>
  <si>
    <t>ELEMENTOS DE LA GESTIÓN INSTITUCIONAL U OPERACIONAL</t>
  </si>
  <si>
    <t>Mapa de procesos</t>
  </si>
  <si>
    <t>Gestión documental de procesos</t>
  </si>
  <si>
    <t>Manual de funciones</t>
  </si>
  <si>
    <t>Planta de personal</t>
  </si>
  <si>
    <t>Sedes de la entidad</t>
  </si>
  <si>
    <t>Estructura Orgánica</t>
  </si>
  <si>
    <t xml:space="preserve">Plan de adquisiciones </t>
  </si>
  <si>
    <t>Activos de Información</t>
  </si>
  <si>
    <t>Medios Virtuales de la entidad</t>
  </si>
  <si>
    <t>Indicadores de gestión  o de proceso</t>
  </si>
  <si>
    <t>Planes de Acción o lo que haga sus veces</t>
  </si>
  <si>
    <t xml:space="preserve">GESTIÓN DE RIESGOS </t>
  </si>
  <si>
    <t>Política de Gestión de Riesgos</t>
  </si>
  <si>
    <t>Mapa de riesgos de corrupción</t>
  </si>
  <si>
    <t>Mapa de Riesgos de Gestión</t>
  </si>
  <si>
    <t xml:space="preserve">Seguimiento de Riesgos </t>
  </si>
  <si>
    <t>Mapas de Aseguramiento</t>
  </si>
  <si>
    <t xml:space="preserve">MONITOREO Y SUPERVISION </t>
  </si>
  <si>
    <t>Resultados del Plan de Auditoría anterior</t>
  </si>
  <si>
    <t xml:space="preserve">Resultados de Planes de Mejoramiento suscritos con la Contraloría </t>
  </si>
  <si>
    <t>Resultados de Planes de Mejoramiento derivados de auditorías internas</t>
  </si>
  <si>
    <t>Otros Planes de Mejoramiento</t>
  </si>
  <si>
    <t>PAD Distrital de la vigencia</t>
  </si>
  <si>
    <t>Estatuto de Auditoría y Código de Ética del Auditor</t>
  </si>
  <si>
    <t>Comité Institucional de Coordinación de Control Interno</t>
  </si>
  <si>
    <t>RELACIÓN CON EL MARCO INTERNACIONAL DE PRÁCTICA DE AUDITORÍA</t>
  </si>
  <si>
    <t>Tomado de : Marco Internacional para la Práctica Profesional de la Auditoría Interna
Norma 2000</t>
  </si>
  <si>
    <t>FECHA DE CORTE</t>
  </si>
  <si>
    <t>Numero de Riesgos Inherentes por calificación de Impacto y Probabilidad de Ocurrencia</t>
  </si>
  <si>
    <t>Ponderación de Riesgos del Proceso</t>
  </si>
  <si>
    <t>Requerimientos del Comité de Auditoria o la Dirección. 
(Si/No)</t>
  </si>
  <si>
    <t>Requerimientos Entes de Control (Aspectos  Críticos)
(S/N)</t>
  </si>
  <si>
    <t>Fecha de Ultima Auditoria
dd-mm-aa</t>
  </si>
  <si>
    <t>Dias transcurridos desde última auditoría</t>
  </si>
  <si>
    <t>Valoración Criterio</t>
  </si>
  <si>
    <t>PRIORIZACIÓN</t>
  </si>
  <si>
    <t>Extremo</t>
  </si>
  <si>
    <t>Alto</t>
  </si>
  <si>
    <t>Moderado</t>
  </si>
  <si>
    <t>Bajo</t>
  </si>
  <si>
    <t>Total</t>
  </si>
  <si>
    <t>No</t>
  </si>
  <si>
    <t>Unidad Auditable 18</t>
  </si>
  <si>
    <t>Unidad Auditable 19</t>
  </si>
  <si>
    <t>Unidad Auditable 20</t>
  </si>
  <si>
    <t>Unidad Auditable 21</t>
  </si>
  <si>
    <t>Unidad Auditable 22</t>
  </si>
  <si>
    <t>Unidad Auditable 23</t>
  </si>
  <si>
    <t>Unidad Auditable 24</t>
  </si>
  <si>
    <t xml:space="preserve">NORMA 2010: </t>
  </si>
  <si>
    <t>2010 – Planificación</t>
  </si>
  <si>
    <r>
      <rPr>
        <b/>
        <sz val="11"/>
        <color theme="1"/>
        <rFont val="Century Gothic"/>
        <family val="2"/>
      </rPr>
      <t>Norma principalmente relacionada
2010 – Planificación</t>
    </r>
    <r>
      <rPr>
        <sz val="11"/>
        <color theme="1"/>
        <rFont val="Century Gothic"/>
        <family val="2"/>
      </rPr>
      <t xml:space="preserve">
El Director de Auditoría Interna debe establecer un plan basado en los riesgos, a fin de
determinar las prioridades de la actividad de Auditoría Interna. Dichos planes deberán
ser consistentes con las metas de la organización.
</t>
    </r>
    <r>
      <rPr>
        <b/>
        <sz val="11"/>
        <color theme="1"/>
        <rFont val="Century Gothic"/>
        <family val="2"/>
      </rPr>
      <t>Interpretación:</t>
    </r>
    <r>
      <rPr>
        <sz val="11"/>
        <color theme="1"/>
        <rFont val="Century Gothic"/>
        <family val="2"/>
      </rPr>
      <t xml:space="preserve">
Para desarrollar un plan basado en riesgos, el Director de Auditoría Interna primero consulta con la alta dirección y el Consejo y para entender las estrategias de la organización, los objetivos clave del negocio, los riesgos asociados y los procesos de gestión de riesgos. El Director de Auditoría Interna debe revisar y ajustar el plan, cuando sea necesario, como respuesta a los cambios en la organización, los riesgos, las operaciones, los programas, los sistemas y los controles.</t>
    </r>
  </si>
  <si>
    <r>
      <rPr>
        <b/>
        <sz val="11"/>
        <color theme="1"/>
        <rFont val="Century Gothic"/>
        <family val="2"/>
      </rPr>
      <t>Consideraciones para la implementación</t>
    </r>
    <r>
      <rPr>
        <sz val="11"/>
        <color theme="1"/>
        <rFont val="Century Gothic"/>
        <family val="2"/>
      </rPr>
      <t xml:space="preserve">
Esta revisión del enfoque con que la organización aborde la gestión de riesgos, puede
ayudar al DAI a decidir cómo organizar o actualizar el universo auditable, que consiste en todas las áreas de riesgos que podrían ser objeto de auditoría, y que se materializa en la lista de los posibles trabajos de auditoría que se pueden realizar. El universo auditable incluye proyectos e iniciativas relacionadas con el plan estratégico de
la organización, y puede ser estructurado en unidades de negocio, líneas de productos o servicios, procesos, programas, sistemas o controles.
Para estructurar el universo auditable y priorizar riesgos, se aconseja al DAI que vincule los riesgos críticos con objetivos específicos y con procesos de negocio. El DAI
empleará un enfoque de factor de riesgo para tener en cuenta los riesgos tanto internos, como externos. Los riesgos internos pueden afectar a productos y servicios clave,
al personal y a los sistemas. Los factores de riesgo relevantes relacionados con riesgos
internos incluyen la magnitud de los cambios habidos en un riesgo determinado desde
la última vez que fue auditado, la calidad de los controles y otros. Los riesgos externos pueden estar relacionados con los competidores, los proveedores u otros aspectos del sector. Los factores de riesgo relevantes en los riesgos externos pueden incluir
cambios legales o regulatorios pendientes y otros factores políticos y económicos.
</t>
    </r>
  </si>
  <si>
    <t>Para asegurar que el universo auditable cubre todos los riesgos de la organización (hasta la extensión posible), la actividad de Auditoría Interna normalmente revisa de forma independiente y confirma los riesgos clave identificados por la alta dirección. De acuerdo con la Norma 2010.A1, el plan de Auditoría Interna debe basarse en una evaluación de riesgos documentada, realizada al menos anualmente, que tenga en cuenta las indicaciones de la alta dirección y el Consejo. Como se indica en el Glosario, los riesgos se miden en términos de impacto y probabilidad.
Al desarrollar el plan de Auditoría Interna, el DAI también tiene en cuenta cualquier solicitud que le haga el Consejo y/o la alta dirección, así como la capacidad de la actividad de Auditoría Interna de confiar en el trabajo de otros proveedores de aseguramiento interno y externo (según la Norma 2050).</t>
  </si>
  <si>
    <t xml:space="preserve">Una vez obtenida y revisada la citada información, el DAI desarrolla un plan de Auditoría Interna que normalmente incluye:
- Una lista con la propuesta de trabajos de Auditoría Interna (especificando si se trata
de trabajos de aseguramiento o consultoría).
- Los argumentos por los que se selecciona cada uno de los trabajos propuestos (por
ejemplo, rating de riesgos, tiempo transcurrido desde la última auditoría, cambios en la gestión, etc.).
- Objetivos y alcance de cada trabajo propuesto.
- Una lista de iniciativas o proyectos relacionados con la estrategia de Auditoría Interna, pero que pueden no estar directamente relacionados con un trabajo de auditoría.
Aunque los planes de auditoría habitualmente se elaboran anualmente, pueden ser desarrollados con otra periodicidad. Por ejemplo, la actividad de Auditoría Interna puede mantener una rotación del plan de auditoría de 12 meses y revaluar proyectos trimestralmente. O la actividad de Auditoría Interna puede desarrollar un plan de auditoría para varios años y evaluar el plan anualmente.
</t>
  </si>
  <si>
    <t>El DAI comentará el plan de Auditoría Interna con el Consejo, la alta dirección y otros grupos de interés para lograr alinearlo con las prioridades de varios stakeholders. El DAI también debe ser consciente de las áreas de riesgo que no están incluidas en el plan.
En este sentido, las reuniones en las que se trate el tema del plan de auditoría pueden ser una oportunidad para que el DAI repase los roles y responsabilidades del Consejo y la alta dirección relacionadas con la gestión de riesgos y las normas relacionadas con mantener la independencia y la objetividad de la actividad de Auditoría Interna (Normas de la 1100 a la 1130.C2). El DAI reflexionará sobre cualquier feedback que reciba de los grupos de interés antes de dar por finalizada la elaboración del plan.
El plan de Auditoría Interna debe ser suficientemente flexible para permitir al DAI revisarlo y ajustarlo, si es necesario, para responder a los cambios que se produzcan en
los negocios, riesgos, operaciones, programas, sistemas y controles de la organización.
Los cambios significativos deben ser comunicados al Consejo y a la alta dirección para
su revisión y aprobación, de acuerdo con la Norma 2020</t>
  </si>
  <si>
    <r>
      <rPr>
        <b/>
        <sz val="11"/>
        <color theme="1"/>
        <rFont val="Century Gothic"/>
        <family val="2"/>
      </rPr>
      <t>Consideraciones para la demostración de conformidad</t>
    </r>
    <r>
      <rPr>
        <sz val="11"/>
        <color theme="1"/>
        <rFont val="Century Gothic"/>
        <family val="2"/>
      </rPr>
      <t xml:space="preserve">
La evidencia de conformidad con la Norma 2010 está en el plan de Auditoría Interna
documentado, así como en la evaluación de riesgos en la que se basa el plan. También
se puede obtener una evidencia de respaldo en las actas de las reuniones en las que
el DAI haya tratado el universo auditable y la evaluación de riesgos con el Consejo y
la alta dirección. Además, los memorándums que se conserven en el archivo podrían
ser empleados para documentar conversaciones similares con miembros individuales
de la dirección en distintos niveles de la organización.</t>
    </r>
  </si>
  <si>
    <t>ANÁLISIS OFICINA DE CONTROL INTERNO
PRIORIZACIÓN</t>
  </si>
  <si>
    <t>UNIDAD AUDITABLE</t>
  </si>
  <si>
    <t>NOTA SOBRE DILIGENCIAMIENTO</t>
  </si>
  <si>
    <t>TOTAL</t>
  </si>
  <si>
    <t>PONDERACIÓN</t>
  </si>
  <si>
    <t>AFECTACIÓN PRESUPUESTAL DEL:</t>
  </si>
  <si>
    <t>POSIBLE INTERRUPCIÓN OPERACIÓN</t>
  </si>
  <si>
    <t xml:space="preserve">PERDIDA DE COBERTURA SERVICIOS </t>
  </si>
  <si>
    <t>SANCIONES ECONOMICAS (Afectación en el presupuesto)</t>
  </si>
  <si>
    <t xml:space="preserve">AFECTACIÓN IMAGEN INSTITUCIONAL </t>
  </si>
  <si>
    <t>PLANES DE MEJORAMIENTO -PARTICIPACIÓN</t>
  </si>
  <si>
    <t>PERDIDA DE INFORMACIÓN</t>
  </si>
  <si>
    <t>YA CUENTA CON PONDERACIÓN DE RIESGOS, NO DILIGENCIAR ANALISIS OCI</t>
  </si>
  <si>
    <t>DILIGENCIE ANALISIS OCI PARA ESTA UNIDAD AUDITABLE</t>
  </si>
  <si>
    <t>CALIFICACIÓN</t>
  </si>
  <si>
    <t>DESDE</t>
  </si>
  <si>
    <t>HASTA</t>
  </si>
  <si>
    <t>BAJA</t>
  </si>
  <si>
    <t>≤10%</t>
  </si>
  <si>
    <t>MEDIA</t>
  </si>
  <si>
    <t>&gt;10%</t>
  </si>
  <si>
    <t>≤20%</t>
  </si>
  <si>
    <t xml:space="preserve">ALTA </t>
  </si>
  <si>
    <t>&gt;20%</t>
  </si>
  <si>
    <t>≤30%</t>
  </si>
  <si>
    <t>EXTREMA</t>
  </si>
  <si>
    <t>&gt;30%</t>
  </si>
  <si>
    <t>A1</t>
  </si>
  <si>
    <t>A2</t>
  </si>
  <si>
    <t>C1</t>
  </si>
  <si>
    <t>TOTALES</t>
  </si>
  <si>
    <t>HORAS</t>
  </si>
  <si>
    <t>Enero</t>
  </si>
  <si>
    <t>Febrero</t>
  </si>
  <si>
    <t>Marzo</t>
  </si>
  <si>
    <t>Abril</t>
  </si>
  <si>
    <t>Mayo</t>
  </si>
  <si>
    <t>Junio</t>
  </si>
  <si>
    <t>Julio</t>
  </si>
  <si>
    <t>Agosto</t>
  </si>
  <si>
    <t>Septiembre</t>
  </si>
  <si>
    <t>Octubre</t>
  </si>
  <si>
    <t>Noviembre</t>
  </si>
  <si>
    <t>Diciembre</t>
  </si>
  <si>
    <t>F1</t>
  </si>
  <si>
    <t>G1</t>
  </si>
  <si>
    <t>G2</t>
  </si>
  <si>
    <t>G3</t>
  </si>
  <si>
    <t>H1</t>
  </si>
  <si>
    <t>TIPO DE VINCULACION</t>
  </si>
  <si>
    <t>No AUDITORES</t>
  </si>
  <si>
    <t>TOTAL DIAS DISPONIBLES POR AUDITOR
(G1=C1-F1)</t>
  </si>
  <si>
    <t>HORAS DIARIAS DISPONIBLE POR AUDITOR</t>
  </si>
  <si>
    <t xml:space="preserve">TOTAL HORAS DISPONIBLES POR AUDITOR
(G3=G1*G2)
</t>
  </si>
  <si>
    <t>TOTAL HORAS DISPONIBLES EQUIPO AUDITOR
(H1=G3*A2)</t>
  </si>
  <si>
    <t>Carrera administrativa 1</t>
  </si>
  <si>
    <t>Contratista 1</t>
  </si>
  <si>
    <t>Contratista 2</t>
  </si>
  <si>
    <t>Contratista 3</t>
  </si>
  <si>
    <t>Contratista 4</t>
  </si>
  <si>
    <t>HORAS DEFICIT/SUPERAVIT</t>
  </si>
  <si>
    <t>RESULTADOS SOBRE CAPACIDAD Y DISPONIBILIDAD DEL EQUIPO AUDITOR</t>
  </si>
  <si>
    <t>CÁLCULO HORAS REQUERIDAS PAAI</t>
  </si>
  <si>
    <t>CÁLCULO HORAS DISPONIBLES EQUIPO AUDITOR</t>
  </si>
  <si>
    <t>DIAS HÁBILES DISPONIBLES</t>
  </si>
  <si>
    <t xml:space="preserve">TOTAL OTRAS ACTIVIDADES+
SITUACIONES ADMINSTRATIVAS
</t>
  </si>
  <si>
    <t>PLAN ANUAL DE AUDITORIA : Secretaria Distrital de Gobierno
VIGENCIA 2021</t>
  </si>
  <si>
    <t>Nombre del Jefe de Control Interno o quien  haga sus veces:</t>
  </si>
  <si>
    <t>LADY JOHANNA MEDINA MURILLO</t>
  </si>
  <si>
    <t>Objetivo del Plan Anual de Auditorías:</t>
  </si>
  <si>
    <t>Realizar una evaluación de los procesos que tienen un mayor grado de exposición para la materialización de riesgos, desde la perspectivas de los riesgos y controles clave, así como desde el diseño y la efectividad de los mismos.
Apoyar a la administración en el monitoreo de sus procesos,así como en la evaluación de sus controles, contribuyendo a fortalecer su ambiente de Control Interno.</t>
  </si>
  <si>
    <t>Alcance del Plan Anual de Auditorías:</t>
  </si>
  <si>
    <t xml:space="preserve">Comprende las actividades a realizar en el marco de los roles de la Oficina de Control Interno: Evaluación y Seguimiento, Liderazgo estratégico, Enfoque hacia la prevención, Evaluación de la gestión del riesgo, Relación con entes de control externo
</t>
  </si>
  <si>
    <t>Versión del Plan Anual de Auditorías:</t>
  </si>
  <si>
    <t>TRABAJO DE AUDITORÍA</t>
  </si>
  <si>
    <t>NORMATIVIDAD ASOCIADA</t>
  </si>
  <si>
    <t>OBJETIVO</t>
  </si>
  <si>
    <t>COORDINADOR DE LA AUDITORÍA (SEGUNDA/TERCERA  LINEA DE DEFENSA)</t>
  </si>
  <si>
    <t>ROL</t>
  </si>
  <si>
    <t>CRONOGRAMA VIGENCIA AÑO 2021</t>
  </si>
  <si>
    <t>Evaluación y Seguimiento</t>
  </si>
  <si>
    <t>Evaluación de Riesgos</t>
  </si>
  <si>
    <t>Enfoque de prevención</t>
  </si>
  <si>
    <t>Liderazgo Estratégico</t>
  </si>
  <si>
    <t>Relación con Entes de Control</t>
  </si>
  <si>
    <t xml:space="preserve">MESES </t>
  </si>
  <si>
    <t>AUDITORÍAS INTERNAS/SEGUIMIENTOS</t>
  </si>
  <si>
    <t xml:space="preserve">Resolución 193 del 05 de mayo de 2016 - Contaduría General de la Nación </t>
  </si>
  <si>
    <t xml:space="preserve">"Por la cual se Incorpora, en los Procedimientos Transversales del Regimen de Contabilidad Publica, el Procedimiento para la evaluacion del control interno contable" </t>
  </si>
  <si>
    <t>Tercera Línea de Defensa</t>
  </si>
  <si>
    <t>X</t>
  </si>
  <si>
    <t>Decreto Nacional 124 de 2016. Ley 1474 de 2011 Art. 73.</t>
  </si>
  <si>
    <t xml:space="preserve">Ley 909 de 2004 . ARTÍCULO  39. 
CIRCULAR No. 04 DE 2005. Consejo Asesor del Gobierno en materia de control interno - Evaluación Institucional por dependencias 
</t>
  </si>
  <si>
    <t>Presentar los resultado de la evaluación d ela gestión como insmo para que los gerentes públicos realicen la evaluación del desempeño.
Obligación de evaluar. Los empleados que sean responsables de evaluar el desempeño laboral del personal, entre quienes, en todo caso, habrá un funcionario de libre nombramiento y remoción, deberán hacerlo siguiendo la metodología contenida en el instrumento y en los términos que señale el reglamento que para el efecto se expidan. El incumplimiento de este deber constituye falta grave y será sancionable disciplinariamente, sin perjuicio de que se cumpla con la obligación de evaluar y aplicar rigurosamente el procedimiento señalado.
El Jefe de Control Interno o quien haga sus veces en las entidades u organismos a los cuales se les aplica la presente ley, tendrá la obligación de remitir las evaluaciones de gestión de cada una de las dependencias, con el fin de que sean tomadas como criterio para la evaluación de los empleados, aspecto sobre el cual hará seguimiento para verificar su estricto cumplimiento</t>
  </si>
  <si>
    <t>Acuerdo 029 de 1993, Por el cual se dictan normas sobre Concejo Distrital de Justicia, sobre las inspecciones de policía y sobre otras materias de policía.</t>
  </si>
  <si>
    <t xml:space="preserve">Artículo 20. La Secretaría de Gobierno, a través de la Oficina de Control Interno, realizará una evaluación anual de la gestión de las inspecciones de policía y la presentará al Concejo de la ciudad, en el cuso de las sesiones del mes de febrero del año inmediatamente posterior al de la evaluación. Esto se hará sin perjuicio de las acciones que deban desarrollar la Personería y la Veeduría Distrital. </t>
  </si>
  <si>
    <t>Circular No. 017 del 1 de junio de 2011 de Unidad Administrativa Especial Dirección Nacional de Derecho de Autor. Directivas Presidenciales 01 de 1999 y 02 de 2002, Circular No. 04 del 22 de diciembre de 2006</t>
  </si>
  <si>
    <t>La información será diligenciada, en los términos de la Circular No. 04 del 22 de diciembre de 2006 del Consejo Asesor del Gobierno Nacional en materia de Control Interno de las Entidades del Orden Nacional y Territorial, por el responsable de cada entidad en el aplicativo que para el efecto dispondrá la Unidad Administrativa Especial Dirección Nacional de Derecho de Autor en la página www.derechodeautor.gov.co, desde el primer día hábil del mes de enero de cada año hasta el tercer viernes del mes de marzo, fecha en la cual se deshabilitará el aplicativo.</t>
  </si>
  <si>
    <t>Artículo 22. Las oficinas de Control Interno verificarán en forma mensual el cumplimiento de estas disposiciones, como de las demás de restricción de gasto que continúan vigentes; estas dependencias prepararán y enviarán al representante legal de la entidad u organismo respectivo, un informe trimestral, que determine el grado de cumplimiento de estas disposiciones y las acciones que se deben tomar al respecto</t>
  </si>
  <si>
    <t>Ley 1474 de 2011 Art.76
 Decreto Distrital 371 de 2010. Art. 3</t>
  </si>
  <si>
    <t>La oficina de control interno deberá vigilar que la atención se preste de acuerdo con las normas legales vigentes y rendirá a la administración de la entidad un informe semestral sobre el particular. En la página web principal de toda entidad pública deberá existir un link de quejas, sugerencias y reclamos de fácil acceso para que los ciudadanos realicen sus comentarios</t>
  </si>
  <si>
    <t xml:space="preserve">Decreto 1167 de 2016 - Artículo 2.2.4.3.1.2.12
Decreto 1716 del
14 de mayo de 2009, en sus artículos 26, 27 y 28. </t>
  </si>
  <si>
    <t xml:space="preserve"> De la acción de repetición. Los Comités de Conciliación de las entidades públicas deberán realizar los estudios pertinentes para determinar la procedencia de la acción de repetición.
Para ello, el ordenador del gasto, al día siguiente al pago total o al pago de la última cuota efectuado por la entidad pública, de una conciliación, condena o de cualquier otro crédito surgido por concepto de la responsabilidad patrimonial de la entidad, deberá remitir el acto administrativo y sus antecedentes al Comité de Conciliación, para que en un término no superior a cuatro (4) meses se adopte la decisión motivada de iniciar o no el proceso de repetición y se presente la correspondiente demanda, cuando la misma resulte procedente, dentro de los dos (2) meses siguientes a la decisión.
Parágrafo. La Oficina de Control Interno de las entidades o quien haga sus veces, deberá verificar el cumplimiento de las obligaciones contenidas en este artículo."</t>
  </si>
  <si>
    <t>Decreto 1499 de 2017
Decreto distrital 591 de 2019
Circular externa 05 de 2019 DAFP</t>
  </si>
  <si>
    <t>Formulario Único de Reporte y Avance de la Gestión FURAG. Realizar la evaluación y medición del avance en la implementación y sostenibilidad del MIPG</t>
  </si>
  <si>
    <t>Decreto 61 de 2007</t>
  </si>
  <si>
    <t>Decreto 61 del 14 de febrero de 2007 "Por el cual se reglamenta el funcionamiento de las Cajas Menores y los Avances en Efectivo"; y el manejo y control de las cajas menores es la Resolución DDC-1 del 12 de mayo de 2009 "Por la cual se adopta y consolida el Manual para el Manejo y Control de Cajas Menores"</t>
  </si>
  <si>
    <t>Decreto 2106 de 2019 art 156 - Circular Externa 100-006 de 2019 DAFP</t>
  </si>
  <si>
    <t>El jefe de la Unidad de la Oficina de Control Interno o quien haga sus veces deberá publicar cada seis (6) meses, en el sitio web de la entidad, un informe de evaluación independiente del estado del sistema de control interno, de acuerdo con los lineamientos que imparta el Departamento Administrativo de la Función Pública, so pena de incurrir en falta disciplinaria grave.
Fechas de corte 1 de enero al 30 de junio de cada vigencia y del 1 de julio a 31 Diciembre de cada vigencia con publicacion el 30 de Julio de cada vigencia o y 31 de Enero de la siguiente vigencia respectivamente</t>
  </si>
  <si>
    <t>Seguimiento a las metas del plan de desarrollo</t>
  </si>
  <si>
    <t>Decreto 807 de 2019</t>
  </si>
  <si>
    <t>Directiva 003 de 2013</t>
  </si>
  <si>
    <t>Decreto 371 de 2010</t>
  </si>
  <si>
    <t>Decreto 1072 de 2015
OHSAS 18001</t>
  </si>
  <si>
    <t>Auditoría de cumplimiento del Sistema de Gestión de la Seguridad y Salud en el Trabajo. SG-SST</t>
  </si>
  <si>
    <t>Circular 036 de 2019</t>
  </si>
  <si>
    <t>Realizar el seguimiento al avance de las acciones establecidas en los Planes de mejoramiento suscritos con la Contraloría de Bogotá</t>
  </si>
  <si>
    <t xml:space="preserve">Realizar verificación del cumplimiento y avance de los planes de mejoramiento cuya fuentes sean internas </t>
  </si>
  <si>
    <t>Decreto 648 de 2017</t>
  </si>
  <si>
    <t>Corresponde a la Oficina de Control realizar evaluación y segumiento a la gestión del riesgo</t>
  </si>
  <si>
    <t>Fomento de la cultura del control</t>
  </si>
  <si>
    <t>Decreto 1499 de 2017
Decreto 648 de 2017</t>
  </si>
  <si>
    <t xml:space="preserve">*Atención de requerimientos de órganos de control
*Enlace de auditorías externas para  facilitar el flujo de información con dichos organismos.
*Consolidación y seguimiento de información requerida por entes externos
Cuenta anual de la Contraloría - Informes a cargo de la Oficina de Control Interno </t>
  </si>
  <si>
    <t xml:space="preserve">(Ley 87 de 1993, literal h, artículo 12).
Decreto 648 de 2017 </t>
  </si>
  <si>
    <t>Decreto 648 de 2017 ARTÍCULO 2.2.21.5.3 De las oficinas de control interno. Las Unidades u Oficinas de Control Interno o quien haga sus veces desarrollarán su labor a través de los siguientes roles: liderazgo estratégico; enfoque hacia la prevención, evaluación de la gestión del riesgo, evaluación y seguimiento, relación con entes externos de control.</t>
  </si>
  <si>
    <t>CONTROL DE CAMBIOS</t>
  </si>
  <si>
    <t xml:space="preserve">
Nombre del Jefe de la Oficina de Control Interno   LADY JOHANNA MEDINA MURILLO
Secretaría Distrital de Gobierno         
</t>
  </si>
  <si>
    <t>UNIVERSO DE AUDITORIA
PRIORIZACIÓN</t>
  </si>
  <si>
    <t>Unidad Auditable</t>
  </si>
  <si>
    <t>RESULTADO DE LA PRIORIZACIÓN</t>
  </si>
  <si>
    <t>Unidad Auditable 1</t>
  </si>
  <si>
    <t>Unidad Auditable 2</t>
  </si>
  <si>
    <t>Unidad Auditable 3</t>
  </si>
  <si>
    <t>Unidad Auditable 4</t>
  </si>
  <si>
    <t>Unidad Auditable 5</t>
  </si>
  <si>
    <t>Unidad Auditable 6</t>
  </si>
  <si>
    <t>Unidad Auditable 7</t>
  </si>
  <si>
    <t>Unidad Auditable 8</t>
  </si>
  <si>
    <t>Unidad Auditable 9</t>
  </si>
  <si>
    <t>Unidad Auditable 10</t>
  </si>
  <si>
    <t>Unidad Auditable 11</t>
  </si>
  <si>
    <t>Unidad Auditable 12</t>
  </si>
  <si>
    <t>Unidad Auditable 13</t>
  </si>
  <si>
    <t>Unidad Auditable 14</t>
  </si>
  <si>
    <t>Unidad Auditable 15</t>
  </si>
  <si>
    <t>Unidad Auditable 16</t>
  </si>
  <si>
    <t>Unidad Auditable 17</t>
  </si>
  <si>
    <t>El Director Ejecutivo de Auditoría debe establecer un plan basado en los riesgos, a fin de determinar las prioridades de la actividad de auditoría interna, consistente con las metas de la organización.</t>
  </si>
  <si>
    <t>Auditoría proceso INSPECCIÓN, VIGILANCIA Y CONTROL</t>
  </si>
  <si>
    <t>Proceso GET-IVC-C y criterios normativos en documentos asociados al proceso</t>
  </si>
  <si>
    <t xml:space="preserve">Realzar verificación del cumplimiento y alicación de los criterios asociados al proceso de IVC con base en el Plan Operativo Anual de la Política Pública Distrital de Transparencia, Integridad y No Tolerancia con la Corrupción </t>
  </si>
  <si>
    <t xml:space="preserve">Seguimiento al Plan Anticorrupción y de Atención al Ciudadano y seguimiento a la gestión de riesgos de corrupción </t>
  </si>
  <si>
    <t xml:space="preserve">Evaluación de la gestión por áreas y/o dependencias (*) (Una vez al año para las 38 dependencias)
</t>
  </si>
  <si>
    <t>Informe de seguimiento a derechos de autor
1 al año</t>
  </si>
  <si>
    <t>Seguimiento a las Funciones del Comité de Conciliaciones y acciones de repetición. (nivel central)
2 al año</t>
  </si>
  <si>
    <t>Informe Ejecutivo Anual Evaluación del Sistema de Control Interno. Encuesta FURAG** 
1 informe al año</t>
  </si>
  <si>
    <t>Seguimiento a la gestión de cajas menores</t>
  </si>
  <si>
    <t>Evaluación Independiente al Sistema de Control Interno 
Semestral</t>
  </si>
  <si>
    <t>Decreto 371 - Lineamientos para preservar y fortalecer la transparencia y para la prevención de la corrupción en las Entidades y Organismos del Distrito Capital - Evaluación de los procesos de contatación y atención al ciudadano y participación ciudadana y control social.</t>
  </si>
  <si>
    <t>GERENCIA DEL TALENTO HUMANO (Sistema de Gestión de Seguridad y Salud en el Trabajo)</t>
  </si>
  <si>
    <t xml:space="preserve">Circular 036 de 2019 - Seguimiento planes de mejoramiento Contraloria </t>
  </si>
  <si>
    <t>Seguimiento planes de mejoramiento producto de auditorias internas</t>
  </si>
  <si>
    <t>Seguimiento a la Gestión del riesgo</t>
  </si>
  <si>
    <t>Seguimiento informe mediante acta de informe de gestión</t>
  </si>
  <si>
    <t>Atención a entes de control</t>
  </si>
  <si>
    <t>Asesoría  y acompañamiento</t>
  </si>
  <si>
    <t>Ley 951 de 2005</t>
  </si>
  <si>
    <t>Artículo 14. La Contraloría General de la República y los demás órganos de control, en el ámbito de su competencia, vigilarán el cumplimiento de las disposiciones y procedimientos a que se refiere esta ley.</t>
  </si>
  <si>
    <t>Decreto Nacional 984 de 2012 y Decreto 1737 de 1998, Acuerdo del Concejo de Bogotá 719 de 2018 y Decreto Distrital 492 de 2019</t>
  </si>
  <si>
    <t>Versión 2</t>
  </si>
  <si>
    <t>VERSIÓN 2</t>
  </si>
  <si>
    <t>APROBADO POR ACTA 002 del 08 de marzo de 2021</t>
  </si>
  <si>
    <t>*Primer seguimiento con corte a 31 de diciembre de 2018
*Segundo seguimiento: Con corte al 30 de abril de 2019
*Tercer seguimiento: Con corte al 31 de agosto de 2019
La publicación deberá surtirse dentro de los diez (10) primeros días hábiles del mes siguiente al cierre del cuatrimestre</t>
  </si>
  <si>
    <t>Evaluación Anual del Sistema de Control Interno Contable (Una vez al año para nivel central 20 alcaldías locales)</t>
  </si>
  <si>
    <t xml:space="preserve">Evaluación anual de la gestión de inspecciones de policía vigencia 2021
1 al año </t>
  </si>
  <si>
    <t>Artículo 39 - Parágrafo 5. En virtud del rol de evaluación y seguimiento que tienen las oficinas de control interno, estas deberán realizar seguimiento a las metas del plan de desarrollo priorizadas por cada entidad, con el fin de emitir recomendaciones orientadas a su cumplimiento. Dicho ejercicio deberá incorporarse en el plan anual de auditoría y sus resultados deben presentarse en las sesiones que se programen del Comité Institucional de Coordinación de Control Interno para la toma de las acciones correspondientes.
Informe seguimiento metas - corte primer semestre (Julio - Agosto)</t>
  </si>
  <si>
    <t>Directiva 003 de 2013  Secretaría General de la Alcaldía Mayor de Bogotá. "........ seguimiento a la aplicación del manual de funciones y procedimientos. La evidencia de las capacitaciones y las auditorías realizadas deben hacerse llegar a la Dirección Distrital de Asuntos Disciplinarios antes del 15 de mayo y del 15 de noviembre de cada año, respectivamente, para el proceso de seguimiento de la presente Directiva."
-Primer Seguimiento: A presentarse como fecha máxima el 15 de mayo de 2021
-Segundo Seguimiento: A presentarse como fecha máxima el 15 de noviembre de 2021</t>
  </si>
  <si>
    <t xml:space="preserve">"Por el cual se establecen lineamientos para preservar y fortalecer la transparencia y para la prevención de la corrupción en las Entidades y Organismos del Distrito Capital".: Artículo  2°. De los procesos de contratación del Distrito Capital.  </t>
  </si>
  <si>
    <t>Decreto 1499 de 2017
Decreto distrital 591 de 2018</t>
  </si>
  <si>
    <t>Informe Austeridad en el Gasto (Nivel central y alcaldías locales) 2 seguimientos al año</t>
  </si>
  <si>
    <t xml:space="preserve">Informe Atención al Ciudadano sobre las quejas, sugerencias y reclamos. (Nivel central y alcaldías locales) 2 al año </t>
  </si>
  <si>
    <t>Directiva 003 - Seguimiento a la aplicación del manual de funciones y procedimientos. 
(Nivel central y 20 alcaldías locales
2 auditorías al año)</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</si>
</sst>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_(&quot;$&quot;\ * #,##0.00_);_(&quot;$&quot;\ * \(#,##0.00\);_(&quot;$&quot;\ * &quot;-&quot;??_);_(@_)"/>
    <numFmt numFmtId="165" formatCode="[$-C0A]d\-mmm\-yyyy;@"/>
    <numFmt numFmtId="166" formatCode="0.0"/>
  </numFmts>
  <fonts count="46">
    <font>
      <sz val="11"/>
      <color theme="1"/>
      <name val="Calibri"/>
      <family val="2"/>
      <scheme val="minor"/>
    </font>
    <font>
      <sz val="11"/>
      <color theme="1"/>
      <name val="Calibri"/>
      <family val="2"/>
      <scheme val="minor"/>
    </font>
    <font>
      <sz val="10"/>
      <color theme="1"/>
      <name val="Arial"/>
      <family val="2"/>
    </font>
    <font>
      <b/>
      <sz val="11"/>
      <name val="Calibri"/>
      <family val="2"/>
    </font>
    <font>
      <sz val="9"/>
      <color indexed="81"/>
      <name val="Tahoma"/>
      <family val="2"/>
    </font>
    <font>
      <sz val="10"/>
      <name val="Calibri"/>
      <family val="2"/>
    </font>
    <font>
      <sz val="10"/>
      <color theme="1"/>
      <name val="Calibri"/>
      <family val="2"/>
    </font>
    <font>
      <b/>
      <sz val="10"/>
      <name val="Calibri"/>
      <family val="2"/>
    </font>
    <font>
      <b/>
      <sz val="10"/>
      <color theme="1"/>
      <name val="Arial"/>
      <family val="2"/>
    </font>
    <font>
      <sz val="10"/>
      <name val="Arial"/>
      <family val="2"/>
    </font>
    <font>
      <b/>
      <sz val="11"/>
      <color theme="1"/>
      <name val="Calibri"/>
      <family val="2"/>
      <scheme val="minor"/>
    </font>
    <font>
      <b/>
      <sz val="11"/>
      <name val="Calibri"/>
      <family val="2"/>
      <scheme val="minor"/>
    </font>
    <font>
      <sz val="10"/>
      <color theme="1"/>
      <name val="Calibri"/>
      <family val="2"/>
      <scheme val="minor"/>
    </font>
    <font>
      <u/>
      <sz val="11"/>
      <color theme="10"/>
      <name val="Calibri"/>
      <family val="2"/>
      <scheme val="minor"/>
    </font>
    <font>
      <b/>
      <sz val="15"/>
      <color theme="1"/>
      <name val="Calibri"/>
      <family val="2"/>
      <scheme val="minor"/>
    </font>
    <font>
      <sz val="11"/>
      <color rgb="FF000000"/>
      <name val="Calibri"/>
      <family val="2"/>
      <scheme val="minor"/>
    </font>
    <font>
      <sz val="11"/>
      <color theme="1"/>
      <name val="Century Gothic"/>
      <family val="2"/>
    </font>
    <font>
      <b/>
      <sz val="11"/>
      <color theme="1"/>
      <name val="Century Gothic"/>
      <family val="2"/>
    </font>
    <font>
      <b/>
      <sz val="14"/>
      <color theme="1"/>
      <name val="Century Gothic"/>
      <family val="2"/>
    </font>
    <font>
      <i/>
      <sz val="11"/>
      <color theme="1"/>
      <name val="Century Gothic"/>
      <family val="2"/>
    </font>
    <font>
      <u/>
      <sz val="11"/>
      <color theme="10"/>
      <name val="Calibri"/>
      <family val="2"/>
    </font>
    <font>
      <sz val="11"/>
      <color indexed="8"/>
      <name val="Calibri"/>
      <family val="2"/>
    </font>
    <font>
      <sz val="14"/>
      <color rgb="FF000000"/>
      <name val="Century Gothic"/>
      <family val="2"/>
    </font>
    <font>
      <sz val="11"/>
      <color rgb="FF000000"/>
      <name val="Century Gothic"/>
      <family val="2"/>
    </font>
    <font>
      <sz val="8"/>
      <color theme="0"/>
      <name val="Calibri"/>
      <family val="2"/>
      <scheme val="minor"/>
    </font>
    <font>
      <sz val="11"/>
      <color rgb="FF0000FF"/>
      <name val="Century Gothic"/>
      <family val="2"/>
    </font>
    <font>
      <b/>
      <sz val="11"/>
      <color rgb="FF0000FF"/>
      <name val="Century Gothic"/>
      <family val="2"/>
    </font>
    <font>
      <b/>
      <i/>
      <sz val="11"/>
      <color theme="1"/>
      <name val="Century Gothic"/>
      <family val="2"/>
    </font>
    <font>
      <sz val="8"/>
      <color theme="1"/>
      <name val="Calibri"/>
      <family val="2"/>
      <scheme val="minor"/>
    </font>
    <font>
      <sz val="8"/>
      <color rgb="FF9C0006"/>
      <name val="Calibri"/>
      <family val="2"/>
      <scheme val="minor"/>
    </font>
    <font>
      <b/>
      <sz val="8"/>
      <color theme="1"/>
      <name val="Century Gothic"/>
      <family val="2"/>
    </font>
    <font>
      <sz val="8"/>
      <color theme="1"/>
      <name val="Century Gothic"/>
      <family val="2"/>
    </font>
    <font>
      <sz val="11"/>
      <color rgb="FF000000"/>
      <name val="Calibri"/>
      <family val="2"/>
    </font>
    <font>
      <b/>
      <sz val="10"/>
      <color rgb="FF000000"/>
      <name val="Century Gothic"/>
      <family val="2"/>
    </font>
    <font>
      <b/>
      <sz val="10"/>
      <color theme="1"/>
      <name val="Calibri"/>
      <family val="2"/>
    </font>
    <font>
      <b/>
      <sz val="16"/>
      <color rgb="FF000000"/>
      <name val="Arial Nova"/>
      <family val="2"/>
    </font>
    <font>
      <sz val="16"/>
      <color theme="1"/>
      <name val="Arial Nova"/>
      <family val="2"/>
    </font>
    <font>
      <sz val="16"/>
      <name val="Arial Nova"/>
      <family val="2"/>
    </font>
    <font>
      <b/>
      <sz val="16"/>
      <name val="Arial Nova"/>
      <family val="2"/>
    </font>
    <font>
      <b/>
      <sz val="16"/>
      <color theme="1"/>
      <name val="Arial Nova"/>
      <family val="2"/>
    </font>
    <font>
      <sz val="9"/>
      <color theme="1"/>
      <name val="Century Gothic"/>
      <family val="2"/>
    </font>
    <font>
      <b/>
      <sz val="9"/>
      <color theme="1"/>
      <name val="Century Gothic"/>
      <family val="2"/>
    </font>
    <font>
      <b/>
      <sz val="9"/>
      <color theme="5" tint="-0.249977111117893"/>
      <name val="Century Gothic"/>
      <family val="2"/>
    </font>
    <font>
      <b/>
      <sz val="9"/>
      <color theme="9" tint="0.79998168889431442"/>
      <name val="Century Gothic"/>
      <family val="2"/>
    </font>
    <font>
      <b/>
      <sz val="22"/>
      <color rgb="FF000000"/>
      <name val="Arial Nova"/>
      <family val="2"/>
    </font>
    <font>
      <b/>
      <sz val="35"/>
      <color rgb="FF000000"/>
      <name val="Arial Nova"/>
      <family val="2"/>
    </font>
  </fonts>
  <fills count="30">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indexed="9"/>
        <bgColor indexed="64"/>
      </patternFill>
    </fill>
    <fill>
      <patternFill patternType="solid">
        <fgColor theme="0"/>
        <bgColor indexed="64"/>
      </patternFill>
    </fill>
    <fill>
      <patternFill patternType="solid">
        <fgColor theme="3" tint="0.79998168889431442"/>
        <bgColor theme="0"/>
      </patternFill>
    </fill>
    <fill>
      <patternFill patternType="solid">
        <fgColor theme="3" tint="0.7999816888943144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rgb="FFD9D9D9"/>
      </patternFill>
    </fill>
    <fill>
      <patternFill patternType="solid">
        <fgColor theme="8" tint="0.79998168889431442"/>
        <bgColor rgb="FFD9D9D9"/>
      </patternFill>
    </fill>
    <fill>
      <patternFill patternType="solid">
        <fgColor rgb="FFFFC7CE"/>
      </patternFill>
    </fill>
    <fill>
      <patternFill patternType="solid">
        <fgColor theme="4"/>
      </patternFill>
    </fill>
    <fill>
      <patternFill patternType="solid">
        <fgColor theme="5"/>
      </patternFill>
    </fill>
    <fill>
      <patternFill patternType="solid">
        <fgColor theme="9" tint="0.39997558519241921"/>
        <bgColor indexed="64"/>
      </patternFill>
    </fill>
    <fill>
      <patternFill patternType="solid">
        <fgColor rgb="FF002060"/>
        <bgColor indexed="64"/>
      </patternFill>
    </fill>
    <fill>
      <patternFill patternType="solid">
        <fgColor theme="6" tint="0.39997558519241921"/>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rgb="FFFFFFFF"/>
        <bgColor rgb="FFFFFFFF"/>
      </patternFill>
    </fill>
    <fill>
      <patternFill patternType="solid">
        <fgColor theme="3" tint="0.59999389629810485"/>
        <bgColor indexed="64"/>
      </patternFill>
    </fill>
    <fill>
      <patternFill patternType="solid">
        <fgColor theme="1"/>
        <bgColor indexed="64"/>
      </patternFill>
    </fill>
    <fill>
      <patternFill patternType="solid">
        <fgColor theme="5" tint="0.59999389629810485"/>
        <bgColor indexed="64"/>
      </patternFill>
    </fill>
    <fill>
      <patternFill patternType="solid">
        <fgColor theme="9"/>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right/>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auto="1"/>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auto="1"/>
      </left>
      <right style="medium">
        <color auto="1"/>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auto="1"/>
      </right>
      <top style="thin">
        <color auto="1"/>
      </top>
      <bottom style="medium">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thin">
        <color auto="1"/>
      </left>
      <right style="medium">
        <color indexed="64"/>
      </right>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rgb="FFFFFF00"/>
      </left>
      <right style="thin">
        <color rgb="FFFFFF00"/>
      </right>
      <top style="thin">
        <color rgb="FFFFFF00"/>
      </top>
      <bottom style="thin">
        <color rgb="FFFFFF00"/>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s>
  <cellStyleXfs count="15">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9" fillId="0" borderId="0"/>
    <xf numFmtId="0" fontId="13" fillId="0" borderId="0" applyNumberFormat="0" applyFill="0" applyBorder="0" applyAlignment="0" applyProtection="0"/>
    <xf numFmtId="0" fontId="20" fillId="0" borderId="0" applyNumberFormat="0" applyFill="0" applyBorder="0" applyAlignment="0" applyProtection="0">
      <alignment vertical="top"/>
      <protection locked="0"/>
    </xf>
    <xf numFmtId="164" fontId="21" fillId="0" borderId="0" applyFont="0" applyFill="0" applyBorder="0" applyAlignment="0" applyProtection="0"/>
    <xf numFmtId="164" fontId="1" fillId="0" borderId="0" applyFont="0" applyFill="0" applyBorder="0" applyAlignment="0" applyProtection="0"/>
    <xf numFmtId="0" fontId="9" fillId="0" borderId="0"/>
    <xf numFmtId="0" fontId="1" fillId="0" borderId="0"/>
    <xf numFmtId="0" fontId="24" fillId="15" borderId="0" applyNumberFormat="0" applyBorder="0" applyAlignment="0" applyProtection="0"/>
    <xf numFmtId="0" fontId="24" fillId="16" borderId="0" applyNumberFormat="0" applyBorder="0" applyAlignment="0" applyProtection="0"/>
    <xf numFmtId="0" fontId="29" fillId="14" borderId="0" applyNumberFormat="0" applyBorder="0" applyAlignment="0" applyProtection="0"/>
    <xf numFmtId="0" fontId="32" fillId="0" borderId="0"/>
  </cellStyleXfs>
  <cellXfs count="305">
    <xf numFmtId="0" fontId="0" fillId="0" borderId="0" xfId="0"/>
    <xf numFmtId="0" fontId="6" fillId="2" borderId="3" xfId="3" applyFont="1" applyFill="1" applyBorder="1" applyAlignment="1">
      <alignment horizontal="center" vertical="center"/>
    </xf>
    <xf numFmtId="0" fontId="6" fillId="3" borderId="3" xfId="3" applyFont="1" applyFill="1" applyBorder="1" applyAlignment="1">
      <alignment horizontal="center" vertical="center"/>
    </xf>
    <xf numFmtId="0" fontId="6" fillId="4" borderId="3" xfId="3" applyFont="1" applyFill="1" applyBorder="1" applyAlignment="1">
      <alignment horizontal="center" vertical="center"/>
    </xf>
    <xf numFmtId="0" fontId="6" fillId="5" borderId="4" xfId="3" applyFont="1" applyFill="1" applyBorder="1" applyAlignment="1">
      <alignment horizontal="center" vertical="center"/>
    </xf>
    <xf numFmtId="0" fontId="8" fillId="6" borderId="5" xfId="3" applyFont="1" applyFill="1" applyBorder="1" applyAlignment="1">
      <alignment horizontal="center"/>
    </xf>
    <xf numFmtId="0" fontId="0" fillId="0" borderId="1" xfId="0" applyBorder="1"/>
    <xf numFmtId="0" fontId="8" fillId="6" borderId="1" xfId="3" applyFont="1" applyFill="1" applyBorder="1" applyAlignment="1">
      <alignment horizontal="center"/>
    </xf>
    <xf numFmtId="1" fontId="2" fillId="7" borderId="1" xfId="1" applyNumberFormat="1" applyFont="1" applyFill="1" applyBorder="1" applyAlignment="1">
      <alignment horizontal="center"/>
    </xf>
    <xf numFmtId="0" fontId="0" fillId="0" borderId="18" xfId="0" applyBorder="1"/>
    <xf numFmtId="0" fontId="0" fillId="0" borderId="19" xfId="0" applyBorder="1"/>
    <xf numFmtId="0" fontId="8" fillId="6" borderId="19" xfId="3" applyFont="1" applyFill="1" applyBorder="1" applyAlignment="1">
      <alignment horizontal="center"/>
    </xf>
    <xf numFmtId="1" fontId="2" fillId="7" borderId="19" xfId="1" applyNumberFormat="1" applyFont="1" applyFill="1" applyBorder="1" applyAlignment="1">
      <alignment horizontal="center"/>
    </xf>
    <xf numFmtId="9" fontId="0" fillId="0" borderId="20" xfId="2" applyFont="1" applyBorder="1"/>
    <xf numFmtId="0" fontId="0" fillId="0" borderId="21" xfId="0" applyBorder="1"/>
    <xf numFmtId="9" fontId="0" fillId="0" borderId="22" xfId="2" applyFont="1" applyBorder="1"/>
    <xf numFmtId="0" fontId="0" fillId="0" borderId="23" xfId="0" applyBorder="1"/>
    <xf numFmtId="0" fontId="0" fillId="0" borderId="5" xfId="0" applyBorder="1"/>
    <xf numFmtId="1" fontId="2" fillId="7" borderId="5" xfId="1" applyNumberFormat="1" applyFont="1" applyFill="1" applyBorder="1" applyAlignment="1">
      <alignment horizontal="center"/>
    </xf>
    <xf numFmtId="9" fontId="0" fillId="0" borderId="24" xfId="2" applyFont="1" applyBorder="1"/>
    <xf numFmtId="0" fontId="0" fillId="0" borderId="25" xfId="0" applyBorder="1"/>
    <xf numFmtId="0" fontId="0" fillId="0" borderId="14" xfId="0" applyBorder="1"/>
    <xf numFmtId="0" fontId="0" fillId="0" borderId="26" xfId="0" applyBorder="1"/>
    <xf numFmtId="0" fontId="0" fillId="0" borderId="27" xfId="0" applyBorder="1"/>
    <xf numFmtId="0" fontId="0" fillId="0" borderId="28" xfId="0" applyBorder="1"/>
    <xf numFmtId="0" fontId="0" fillId="0" borderId="29" xfId="0" applyBorder="1"/>
    <xf numFmtId="14" fontId="0" fillId="0" borderId="18" xfId="0" applyNumberFormat="1" applyBorder="1"/>
    <xf numFmtId="9" fontId="2" fillId="7" borderId="20" xfId="2" applyFont="1" applyFill="1" applyBorder="1" applyAlignment="1">
      <alignment horizontal="center"/>
    </xf>
    <xf numFmtId="14" fontId="0" fillId="0" borderId="21" xfId="0" applyNumberFormat="1" applyBorder="1"/>
    <xf numFmtId="9" fontId="2" fillId="7" borderId="22" xfId="2" applyFont="1" applyFill="1" applyBorder="1" applyAlignment="1">
      <alignment horizontal="center"/>
    </xf>
    <xf numFmtId="14" fontId="0" fillId="0" borderId="23" xfId="0" applyNumberFormat="1" applyBorder="1"/>
    <xf numFmtId="9" fontId="2" fillId="7" borderId="24" xfId="2" applyFont="1" applyFill="1" applyBorder="1" applyAlignment="1">
      <alignment horizontal="center"/>
    </xf>
    <xf numFmtId="0" fontId="10" fillId="9" borderId="30" xfId="0" applyFont="1" applyFill="1" applyBorder="1" applyAlignment="1">
      <alignment horizontal="center"/>
    </xf>
    <xf numFmtId="0" fontId="7" fillId="9" borderId="2" xfId="3" applyFont="1" applyFill="1" applyBorder="1" applyAlignment="1">
      <alignment horizontal="center" vertical="center"/>
    </xf>
    <xf numFmtId="0" fontId="0" fillId="7" borderId="36" xfId="0" applyFill="1" applyBorder="1"/>
    <xf numFmtId="0" fontId="0" fillId="7" borderId="37" xfId="0" applyFill="1" applyBorder="1"/>
    <xf numFmtId="0" fontId="0" fillId="7" borderId="38" xfId="0" applyFill="1" applyBorder="1"/>
    <xf numFmtId="0" fontId="0" fillId="7" borderId="15" xfId="0" applyFill="1" applyBorder="1"/>
    <xf numFmtId="0" fontId="0" fillId="7" borderId="0" xfId="0" applyFill="1" applyBorder="1"/>
    <xf numFmtId="0" fontId="0" fillId="7" borderId="16" xfId="0" applyFill="1" applyBorder="1"/>
    <xf numFmtId="0" fontId="0" fillId="7" borderId="7" xfId="0" applyFill="1" applyBorder="1"/>
    <xf numFmtId="0" fontId="0" fillId="7" borderId="4" xfId="0" applyFill="1" applyBorder="1"/>
    <xf numFmtId="0" fontId="0" fillId="7" borderId="8" xfId="0" applyFill="1" applyBorder="1"/>
    <xf numFmtId="0" fontId="0" fillId="7" borderId="0" xfId="0" applyFill="1"/>
    <xf numFmtId="0" fontId="15" fillId="7" borderId="15" xfId="0" applyFont="1" applyFill="1" applyBorder="1" applyAlignment="1">
      <alignment horizontal="justify" vertical="center"/>
    </xf>
    <xf numFmtId="0" fontId="18" fillId="7" borderId="0" xfId="0" applyFont="1" applyFill="1" applyBorder="1"/>
    <xf numFmtId="0" fontId="15" fillId="7" borderId="7" xfId="0" applyFont="1" applyFill="1" applyBorder="1" applyAlignment="1">
      <alignment horizontal="justify" vertical="center"/>
    </xf>
    <xf numFmtId="0" fontId="17" fillId="0" borderId="30" xfId="0" applyFont="1" applyBorder="1"/>
    <xf numFmtId="14" fontId="16" fillId="0" borderId="32" xfId="0" applyNumberFormat="1" applyFont="1" applyBorder="1"/>
    <xf numFmtId="0" fontId="16" fillId="0" borderId="0" xfId="0" applyFont="1"/>
    <xf numFmtId="9" fontId="0" fillId="0" borderId="42" xfId="2" applyFont="1" applyBorder="1"/>
    <xf numFmtId="9" fontId="0" fillId="0" borderId="43" xfId="2" applyFont="1" applyBorder="1"/>
    <xf numFmtId="9" fontId="0" fillId="0" borderId="44" xfId="2" applyFont="1" applyBorder="1"/>
    <xf numFmtId="0" fontId="0" fillId="0" borderId="27" xfId="0" applyBorder="1" applyAlignment="1">
      <alignment horizontal="center"/>
    </xf>
    <xf numFmtId="0" fontId="0" fillId="0" borderId="28" xfId="0" applyBorder="1" applyAlignment="1">
      <alignment horizontal="center"/>
    </xf>
    <xf numFmtId="9" fontId="0" fillId="7" borderId="37" xfId="0" applyNumberFormat="1" applyFill="1" applyBorder="1"/>
    <xf numFmtId="9" fontId="0" fillId="7" borderId="0" xfId="0" applyNumberFormat="1" applyFill="1" applyBorder="1"/>
    <xf numFmtId="0" fontId="22" fillId="7" borderId="15" xfId="0" applyFont="1" applyFill="1" applyBorder="1" applyAlignment="1">
      <alignment horizontal="left" vertical="center" wrapText="1"/>
    </xf>
    <xf numFmtId="0" fontId="22" fillId="7" borderId="0" xfId="0" applyFont="1" applyFill="1" applyBorder="1" applyAlignment="1">
      <alignment horizontal="left" vertical="center" wrapText="1"/>
    </xf>
    <xf numFmtId="0" fontId="22" fillId="7" borderId="16" xfId="0" applyFont="1" applyFill="1" applyBorder="1" applyAlignment="1">
      <alignment horizontal="left" vertical="center" wrapText="1"/>
    </xf>
    <xf numFmtId="0" fontId="18" fillId="7" borderId="39" xfId="0" applyFont="1" applyFill="1" applyBorder="1" applyAlignment="1">
      <alignment horizontal="left" vertical="center"/>
    </xf>
    <xf numFmtId="0" fontId="17" fillId="0" borderId="0" xfId="0" applyFont="1" applyBorder="1"/>
    <xf numFmtId="14" fontId="16" fillId="0" borderId="0" xfId="0" applyNumberFormat="1" applyFont="1" applyBorder="1"/>
    <xf numFmtId="0" fontId="18" fillId="7" borderId="0" xfId="0" applyFont="1" applyFill="1" applyBorder="1" applyAlignment="1">
      <alignment horizontal="left" vertical="center"/>
    </xf>
    <xf numFmtId="0" fontId="17" fillId="10" borderId="1" xfId="0" applyFont="1" applyFill="1" applyBorder="1" applyAlignment="1">
      <alignment horizontal="center" vertical="center" wrapText="1"/>
    </xf>
    <xf numFmtId="0" fontId="16" fillId="0" borderId="1" xfId="0" applyFont="1" applyBorder="1" applyAlignment="1">
      <alignment wrapText="1"/>
    </xf>
    <xf numFmtId="0" fontId="16" fillId="0" borderId="1" xfId="0" applyFont="1" applyBorder="1" applyAlignment="1">
      <alignment vertical="center" wrapText="1"/>
    </xf>
    <xf numFmtId="0" fontId="16" fillId="0" borderId="1" xfId="0" applyFont="1" applyBorder="1" applyAlignment="1">
      <alignment horizontal="left" vertical="center" wrapText="1"/>
    </xf>
    <xf numFmtId="0" fontId="0" fillId="0" borderId="1" xfId="0" applyBorder="1" applyAlignment="1">
      <alignment horizontal="left" vertical="center"/>
    </xf>
    <xf numFmtId="0" fontId="16" fillId="0" borderId="1" xfId="0" applyFont="1" applyBorder="1" applyAlignment="1">
      <alignment horizontal="left" vertical="center"/>
    </xf>
    <xf numFmtId="0" fontId="18" fillId="10" borderId="1" xfId="0" applyFont="1" applyFill="1" applyBorder="1" applyAlignment="1">
      <alignment horizontal="center" wrapText="1"/>
    </xf>
    <xf numFmtId="0" fontId="18" fillId="10" borderId="1" xfId="0" applyFont="1" applyFill="1" applyBorder="1" applyAlignment="1">
      <alignment horizontal="center" vertical="center" wrapText="1"/>
    </xf>
    <xf numFmtId="0" fontId="23" fillId="0" borderId="1" xfId="0" applyFont="1" applyBorder="1" applyAlignment="1">
      <alignment horizontal="left" vertical="center" wrapText="1"/>
    </xf>
    <xf numFmtId="0" fontId="0" fillId="18" borderId="0" xfId="0" applyFill="1"/>
    <xf numFmtId="0" fontId="17" fillId="7" borderId="45" xfId="0" applyFont="1" applyFill="1" applyBorder="1" applyAlignment="1">
      <alignment vertical="center"/>
    </xf>
    <xf numFmtId="0" fontId="0" fillId="7" borderId="0" xfId="0" applyFill="1" applyAlignment="1">
      <alignment wrapText="1"/>
    </xf>
    <xf numFmtId="0" fontId="17" fillId="7" borderId="0" xfId="0" applyFont="1" applyFill="1" applyBorder="1" applyAlignment="1">
      <alignment vertical="center"/>
    </xf>
    <xf numFmtId="0" fontId="0" fillId="7" borderId="0" xfId="0" applyFill="1" applyBorder="1" applyAlignment="1">
      <alignment horizontal="center"/>
    </xf>
    <xf numFmtId="0" fontId="16" fillId="0" borderId="18" xfId="0" applyFont="1" applyBorder="1" applyAlignment="1">
      <alignment vertical="center"/>
    </xf>
    <xf numFmtId="0" fontId="16" fillId="0" borderId="21" xfId="0" applyFont="1" applyBorder="1"/>
    <xf numFmtId="0" fontId="0" fillId="0" borderId="15" xfId="0" applyBorder="1"/>
    <xf numFmtId="0" fontId="0" fillId="0" borderId="0" xfId="0" applyBorder="1"/>
    <xf numFmtId="0" fontId="0" fillId="0" borderId="16" xfId="0" applyBorder="1"/>
    <xf numFmtId="0" fontId="17" fillId="10" borderId="22" xfId="0" applyFont="1" applyFill="1" applyBorder="1" applyAlignment="1">
      <alignment horizontal="center" vertical="center" wrapText="1"/>
    </xf>
    <xf numFmtId="0" fontId="16" fillId="0" borderId="22" xfId="0" applyFont="1" applyBorder="1" applyAlignment="1">
      <alignment horizontal="left" vertical="center"/>
    </xf>
    <xf numFmtId="0" fontId="16" fillId="0" borderId="22" xfId="0" applyFont="1" applyBorder="1" applyAlignment="1">
      <alignment wrapText="1"/>
    </xf>
    <xf numFmtId="0" fontId="16" fillId="0" borderId="5" xfId="0" applyFont="1" applyBorder="1" applyAlignment="1">
      <alignment horizontal="left" vertical="center" wrapText="1"/>
    </xf>
    <xf numFmtId="0" fontId="16" fillId="0" borderId="5" xfId="0" applyFont="1" applyBorder="1" applyAlignment="1">
      <alignment wrapText="1"/>
    </xf>
    <xf numFmtId="0" fontId="16" fillId="0" borderId="24" xfId="0" applyFont="1" applyBorder="1" applyAlignment="1">
      <alignment wrapText="1"/>
    </xf>
    <xf numFmtId="0" fontId="16" fillId="7" borderId="0" xfId="0" applyFont="1" applyFill="1"/>
    <xf numFmtId="0" fontId="0" fillId="7" borderId="0" xfId="0" applyFill="1" applyAlignment="1"/>
    <xf numFmtId="0" fontId="17" fillId="24" borderId="36" xfId="0" applyFont="1" applyFill="1" applyBorder="1" applyAlignment="1"/>
    <xf numFmtId="0" fontId="17" fillId="24" borderId="37" xfId="0" applyFont="1" applyFill="1" applyBorder="1" applyAlignment="1"/>
    <xf numFmtId="0" fontId="17" fillId="24" borderId="38" xfId="0" applyFont="1" applyFill="1" applyBorder="1" applyAlignment="1"/>
    <xf numFmtId="0" fontId="17" fillId="24" borderId="7" xfId="0" applyFont="1" applyFill="1" applyBorder="1" applyAlignment="1"/>
    <xf numFmtId="0" fontId="17" fillId="24" borderId="4" xfId="0" applyFont="1" applyFill="1" applyBorder="1" applyAlignment="1"/>
    <xf numFmtId="0" fontId="17" fillId="24" borderId="8" xfId="0" applyFont="1" applyFill="1" applyBorder="1" applyAlignment="1"/>
    <xf numFmtId="0" fontId="16" fillId="7" borderId="0" xfId="0" applyFont="1" applyFill="1" applyAlignment="1">
      <alignment wrapText="1"/>
    </xf>
    <xf numFmtId="0" fontId="13" fillId="18" borderId="0" xfId="5" applyFill="1" applyAlignment="1">
      <alignment vertical="center"/>
    </xf>
    <xf numFmtId="0" fontId="18" fillId="10" borderId="10" xfId="0" applyFont="1" applyFill="1" applyBorder="1" applyAlignment="1">
      <alignment horizontal="center" vertical="center" wrapText="1"/>
    </xf>
    <xf numFmtId="0" fontId="16" fillId="0" borderId="10" xfId="0" applyFont="1" applyBorder="1" applyAlignment="1">
      <alignment vertical="center" wrapText="1"/>
    </xf>
    <xf numFmtId="0" fontId="0" fillId="18" borderId="0" xfId="0" applyFill="1" applyBorder="1" applyAlignment="1"/>
    <xf numFmtId="0" fontId="0" fillId="18" borderId="0" xfId="0" applyFill="1" applyBorder="1"/>
    <xf numFmtId="0" fontId="12" fillId="18" borderId="0" xfId="0" applyFont="1" applyFill="1" applyBorder="1" applyAlignment="1">
      <alignment vertical="center"/>
    </xf>
    <xf numFmtId="0" fontId="13" fillId="18" borderId="0" xfId="5" applyFill="1" applyBorder="1" applyAlignment="1">
      <alignment vertical="center"/>
    </xf>
    <xf numFmtId="0" fontId="10" fillId="0" borderId="19" xfId="0" applyFont="1" applyBorder="1" applyAlignment="1">
      <alignment vertical="center"/>
    </xf>
    <xf numFmtId="0" fontId="10" fillId="0" borderId="1" xfId="0" applyFont="1" applyBorder="1" applyAlignment="1">
      <alignment vertical="center"/>
    </xf>
    <xf numFmtId="0" fontId="10" fillId="0" borderId="5" xfId="0" applyFont="1" applyBorder="1" applyAlignment="1">
      <alignment vertical="center"/>
    </xf>
    <xf numFmtId="0" fontId="0" fillId="0" borderId="0" xfId="0" applyAlignment="1">
      <alignment vertical="center" wrapText="1"/>
    </xf>
    <xf numFmtId="0" fontId="0" fillId="0" borderId="28" xfId="0" applyBorder="1" applyAlignment="1">
      <alignment wrapText="1"/>
    </xf>
    <xf numFmtId="0" fontId="0" fillId="0" borderId="13" xfId="0" applyBorder="1" applyAlignment="1">
      <alignment wrapText="1"/>
    </xf>
    <xf numFmtId="0" fontId="0" fillId="0" borderId="6" xfId="0" applyBorder="1"/>
    <xf numFmtId="0" fontId="0" fillId="0" borderId="6" xfId="0" applyBorder="1" applyAlignment="1">
      <alignment wrapText="1"/>
    </xf>
    <xf numFmtId="0" fontId="0" fillId="0" borderId="52" xfId="0" applyBorder="1"/>
    <xf numFmtId="0" fontId="0" fillId="0" borderId="22" xfId="0" applyBorder="1"/>
    <xf numFmtId="0" fontId="33" fillId="25" borderId="22" xfId="14" applyFont="1" applyFill="1" applyBorder="1" applyAlignment="1">
      <alignment horizontal="center"/>
    </xf>
    <xf numFmtId="0" fontId="0" fillId="0" borderId="14" xfId="0" applyBorder="1" applyAlignment="1">
      <alignment wrapText="1"/>
    </xf>
    <xf numFmtId="0" fontId="0" fillId="0" borderId="1" xfId="0" applyBorder="1" applyAlignment="1">
      <alignment wrapText="1"/>
    </xf>
    <xf numFmtId="0" fontId="0" fillId="0" borderId="25" xfId="0" applyBorder="1" applyAlignment="1">
      <alignment horizontal="center" vertical="center"/>
    </xf>
    <xf numFmtId="0" fontId="0" fillId="0" borderId="14" xfId="0" applyBorder="1" applyAlignment="1">
      <alignment horizontal="center" vertical="center"/>
    </xf>
    <xf numFmtId="0" fontId="0" fillId="0" borderId="26" xfId="0" applyBorder="1" applyAlignment="1">
      <alignment horizontal="center" vertical="center"/>
    </xf>
    <xf numFmtId="0" fontId="0" fillId="0" borderId="46" xfId="0" applyBorder="1" applyAlignment="1">
      <alignment wrapText="1"/>
    </xf>
    <xf numFmtId="0" fontId="10" fillId="0" borderId="1" xfId="0" applyFont="1" applyBorder="1"/>
    <xf numFmtId="0" fontId="10" fillId="0" borderId="1" xfId="0" applyFont="1" applyBorder="1" applyAlignment="1">
      <alignment horizontal="center"/>
    </xf>
    <xf numFmtId="0" fontId="0" fillId="0" borderId="1" xfId="0" applyFont="1" applyBorder="1"/>
    <xf numFmtId="9" fontId="0" fillId="0" borderId="1" xfId="0" applyNumberFormat="1" applyBorder="1" applyAlignment="1">
      <alignment horizontal="right"/>
    </xf>
    <xf numFmtId="0" fontId="0" fillId="0" borderId="1" xfId="0" applyBorder="1" applyAlignment="1">
      <alignment horizontal="right"/>
    </xf>
    <xf numFmtId="0" fontId="0" fillId="27" borderId="1" xfId="0" applyFill="1" applyBorder="1" applyAlignment="1">
      <alignment horizontal="right"/>
    </xf>
    <xf numFmtId="0" fontId="36" fillId="0" borderId="0" xfId="0" applyFont="1" applyAlignment="1">
      <alignment horizontal="center" vertical="center" wrapText="1"/>
    </xf>
    <xf numFmtId="0" fontId="35" fillId="13" borderId="21" xfId="0" applyFont="1" applyFill="1" applyBorder="1" applyAlignment="1">
      <alignment horizontal="left" vertical="center" wrapText="1"/>
    </xf>
    <xf numFmtId="0" fontId="36" fillId="7" borderId="0" xfId="0" applyFont="1" applyFill="1" applyAlignment="1">
      <alignment horizontal="center" vertical="center"/>
    </xf>
    <xf numFmtId="0" fontId="36" fillId="0" borderId="0" xfId="0" applyFont="1" applyAlignment="1">
      <alignment horizontal="center" vertical="center"/>
    </xf>
    <xf numFmtId="0" fontId="36" fillId="0" borderId="0" xfId="0" applyFont="1" applyFill="1" applyAlignment="1">
      <alignment horizontal="left" vertical="top"/>
    </xf>
    <xf numFmtId="0" fontId="37" fillId="0" borderId="1" xfId="0" applyFont="1" applyBorder="1" applyAlignment="1">
      <alignment horizontal="left" vertical="center" wrapText="1"/>
    </xf>
    <xf numFmtId="0" fontId="36" fillId="0" borderId="1" xfId="0" applyNumberFormat="1" applyFont="1" applyFill="1" applyBorder="1" applyAlignment="1">
      <alignment horizontal="center" vertical="center" wrapText="1"/>
    </xf>
    <xf numFmtId="0" fontId="36" fillId="0" borderId="1" xfId="0" applyFont="1" applyFill="1" applyBorder="1" applyAlignment="1">
      <alignment horizontal="center" vertical="center"/>
    </xf>
    <xf numFmtId="0" fontId="36" fillId="21" borderId="1" xfId="0" applyNumberFormat="1" applyFont="1" applyFill="1" applyBorder="1" applyAlignment="1">
      <alignment horizontal="center" vertical="center"/>
    </xf>
    <xf numFmtId="0" fontId="36" fillId="0" borderId="1" xfId="0" applyNumberFormat="1" applyFont="1" applyFill="1" applyBorder="1" applyAlignment="1">
      <alignment horizontal="center" vertical="center"/>
    </xf>
    <xf numFmtId="0" fontId="36" fillId="0" borderId="22" xfId="0" applyNumberFormat="1" applyFont="1" applyFill="1" applyBorder="1" applyAlignment="1">
      <alignment horizontal="center" vertical="center"/>
    </xf>
    <xf numFmtId="0" fontId="36" fillId="0" borderId="0" xfId="0" applyFont="1" applyFill="1" applyAlignment="1">
      <alignment horizontal="center" vertical="center"/>
    </xf>
    <xf numFmtId="0" fontId="36" fillId="0" borderId="0" xfId="0" applyFont="1" applyFill="1" applyAlignment="1">
      <alignment horizontal="left" vertical="center"/>
    </xf>
    <xf numFmtId="0" fontId="36" fillId="7" borderId="1" xfId="0" applyNumberFormat="1" applyFont="1" applyFill="1" applyBorder="1" applyAlignment="1">
      <alignment horizontal="center" vertical="center"/>
    </xf>
    <xf numFmtId="0" fontId="36" fillId="7" borderId="1" xfId="0" applyNumberFormat="1" applyFont="1" applyFill="1" applyBorder="1" applyAlignment="1">
      <alignment horizontal="left" vertical="center" wrapText="1"/>
    </xf>
    <xf numFmtId="0" fontId="36" fillId="7" borderId="1" xfId="0" applyFont="1" applyFill="1" applyBorder="1" applyAlignment="1">
      <alignment horizontal="center" vertical="center"/>
    </xf>
    <xf numFmtId="0" fontId="36" fillId="7" borderId="22" xfId="0" applyNumberFormat="1" applyFont="1" applyFill="1" applyBorder="1" applyAlignment="1">
      <alignment horizontal="center" vertical="center"/>
    </xf>
    <xf numFmtId="0" fontId="36" fillId="21" borderId="1" xfId="0" applyNumberFormat="1" applyFont="1" applyFill="1" applyBorder="1" applyAlignment="1">
      <alignment horizontal="left" vertical="top"/>
    </xf>
    <xf numFmtId="0" fontId="36" fillId="21" borderId="22" xfId="0" applyNumberFormat="1" applyFont="1" applyFill="1" applyBorder="1" applyAlignment="1">
      <alignment horizontal="left" vertical="top"/>
    </xf>
    <xf numFmtId="165" fontId="37" fillId="0" borderId="1" xfId="0" applyNumberFormat="1" applyFont="1" applyFill="1" applyBorder="1" applyAlignment="1">
      <alignment horizontal="center" vertical="center" wrapText="1"/>
    </xf>
    <xf numFmtId="0" fontId="36" fillId="7" borderId="0" xfId="0" applyFont="1" applyFill="1" applyBorder="1" applyAlignment="1">
      <alignment horizontal="left" vertical="top"/>
    </xf>
    <xf numFmtId="0" fontId="36" fillId="7" borderId="0" xfId="0" applyFont="1" applyFill="1" applyAlignment="1">
      <alignment horizontal="left" vertical="top"/>
    </xf>
    <xf numFmtId="0" fontId="36" fillId="7" borderId="0" xfId="0" applyFont="1" applyFill="1"/>
    <xf numFmtId="0" fontId="36" fillId="0" borderId="0" xfId="0" applyFont="1"/>
    <xf numFmtId="0" fontId="36" fillId="0" borderId="0" xfId="0" applyFont="1" applyAlignment="1">
      <alignment horizontal="left" vertical="center" wrapText="1"/>
    </xf>
    <xf numFmtId="0" fontId="36" fillId="0" borderId="1" xfId="0" applyNumberFormat="1" applyFont="1" applyFill="1" applyBorder="1" applyAlignment="1">
      <alignment horizontal="justify" vertical="center" wrapText="1"/>
    </xf>
    <xf numFmtId="0" fontId="37" fillId="0" borderId="1" xfId="0" applyFont="1" applyBorder="1" applyAlignment="1">
      <alignment horizontal="justify" vertical="center" wrapText="1"/>
    </xf>
    <xf numFmtId="0" fontId="36" fillId="7" borderId="1" xfId="0" applyNumberFormat="1" applyFont="1" applyFill="1" applyBorder="1" applyAlignment="1">
      <alignment horizontal="justify" vertical="center" wrapText="1"/>
    </xf>
    <xf numFmtId="0" fontId="28" fillId="0" borderId="55" xfId="0" applyFont="1" applyBorder="1" applyAlignment="1">
      <alignment horizontal="center" vertical="center"/>
    </xf>
    <xf numFmtId="0" fontId="28" fillId="17" borderId="55" xfId="0" applyFont="1" applyFill="1" applyBorder="1" applyAlignment="1">
      <alignment horizontal="center" vertical="center"/>
    </xf>
    <xf numFmtId="0" fontId="30" fillId="22" borderId="55" xfId="0" applyFont="1" applyFill="1" applyBorder="1" applyAlignment="1">
      <alignment horizontal="center" vertical="center" wrapText="1"/>
    </xf>
    <xf numFmtId="0" fontId="30" fillId="0" borderId="55" xfId="0" applyFont="1" applyBorder="1" applyAlignment="1">
      <alignment horizontal="center" vertical="center" wrapText="1"/>
    </xf>
    <xf numFmtId="0" fontId="30" fillId="17" borderId="55" xfId="0" applyFont="1" applyFill="1" applyBorder="1" applyAlignment="1">
      <alignment horizontal="center" vertical="center" wrapText="1"/>
    </xf>
    <xf numFmtId="0" fontId="16" fillId="20" borderId="55" xfId="0" applyFont="1" applyFill="1" applyBorder="1" applyAlignment="1">
      <alignment horizontal="center" vertical="center"/>
    </xf>
    <xf numFmtId="10" fontId="27" fillId="20" borderId="55" xfId="0" applyNumberFormat="1" applyFont="1" applyFill="1" applyBorder="1" applyAlignment="1">
      <alignment horizontal="center" vertical="center" wrapText="1"/>
    </xf>
    <xf numFmtId="0" fontId="16" fillId="20" borderId="55" xfId="0" applyFont="1" applyFill="1" applyBorder="1" applyAlignment="1">
      <alignment horizontal="center" vertical="center" wrapText="1"/>
    </xf>
    <xf numFmtId="0" fontId="31" fillId="0" borderId="55" xfId="0" applyFont="1" applyBorder="1" applyAlignment="1">
      <alignment horizontal="center" vertical="center"/>
    </xf>
    <xf numFmtId="0" fontId="31" fillId="22" borderId="55" xfId="0" applyFont="1" applyFill="1" applyBorder="1" applyAlignment="1">
      <alignment horizontal="center" vertical="center"/>
    </xf>
    <xf numFmtId="166" fontId="31" fillId="0" borderId="55" xfId="0" applyNumberFormat="1" applyFont="1" applyBorder="1" applyAlignment="1">
      <alignment horizontal="center" vertical="center"/>
    </xf>
    <xf numFmtId="1" fontId="31" fillId="17" borderId="55" xfId="0" applyNumberFormat="1" applyFont="1" applyFill="1" applyBorder="1" applyAlignment="1">
      <alignment horizontal="center" vertical="center" wrapText="1"/>
    </xf>
    <xf numFmtId="1" fontId="31" fillId="0" borderId="55" xfId="0" applyNumberFormat="1" applyFont="1" applyBorder="1" applyAlignment="1">
      <alignment horizontal="center" vertical="center" wrapText="1"/>
    </xf>
    <xf numFmtId="1" fontId="30" fillId="17" borderId="55" xfId="0" applyNumberFormat="1" applyFont="1" applyFill="1" applyBorder="1" applyAlignment="1">
      <alignment horizontal="center" vertical="center" wrapText="1"/>
    </xf>
    <xf numFmtId="1" fontId="30" fillId="0" borderId="55" xfId="0" applyNumberFormat="1" applyFont="1" applyBorder="1" applyAlignment="1">
      <alignment horizontal="center" vertical="center" wrapText="1"/>
    </xf>
    <xf numFmtId="0" fontId="40" fillId="0" borderId="55" xfId="0" applyFont="1" applyBorder="1"/>
    <xf numFmtId="0" fontId="41" fillId="0" borderId="55" xfId="0" applyFont="1" applyBorder="1" applyAlignment="1">
      <alignment horizontal="center"/>
    </xf>
    <xf numFmtId="0" fontId="41" fillId="0" borderId="55" xfId="0" applyFont="1" applyBorder="1"/>
    <xf numFmtId="1" fontId="41" fillId="0" borderId="55" xfId="0" applyNumberFormat="1" applyFont="1" applyBorder="1" applyAlignment="1">
      <alignment horizontal="center"/>
    </xf>
    <xf numFmtId="0" fontId="42" fillId="28" borderId="55" xfId="0" applyFont="1" applyFill="1" applyBorder="1"/>
    <xf numFmtId="0" fontId="42" fillId="28" borderId="55" xfId="0" applyFont="1" applyFill="1" applyBorder="1" applyAlignment="1">
      <alignment horizontal="center"/>
    </xf>
    <xf numFmtId="0" fontId="22" fillId="7" borderId="2" xfId="0" applyFont="1" applyFill="1" applyBorder="1" applyAlignment="1">
      <alignment horizontal="left" vertical="center" wrapText="1"/>
    </xf>
    <xf numFmtId="0" fontId="22" fillId="7" borderId="39" xfId="0" applyFont="1" applyFill="1" applyBorder="1" applyAlignment="1">
      <alignment horizontal="left" vertical="center" wrapText="1"/>
    </xf>
    <xf numFmtId="0" fontId="22" fillId="7" borderId="40" xfId="0" applyFont="1" applyFill="1" applyBorder="1" applyAlignment="1">
      <alignment horizontal="left" vertical="center" wrapText="1"/>
    </xf>
    <xf numFmtId="0" fontId="17" fillId="10" borderId="21" xfId="0" applyFont="1" applyFill="1" applyBorder="1" applyAlignment="1">
      <alignment horizontal="center" vertical="center" wrapText="1"/>
    </xf>
    <xf numFmtId="0" fontId="30" fillId="0" borderId="55" xfId="0" applyFont="1" applyBorder="1" applyAlignment="1">
      <alignment horizontal="center" vertical="center"/>
    </xf>
    <xf numFmtId="0" fontId="36" fillId="0" borderId="1" xfId="0" applyNumberFormat="1" applyFont="1" applyFill="1" applyBorder="1" applyAlignment="1">
      <alignment horizontal="left" vertical="center" wrapText="1"/>
    </xf>
    <xf numFmtId="0" fontId="36" fillId="0" borderId="1" xfId="0" applyFont="1" applyBorder="1" applyAlignment="1">
      <alignment horizontal="center" vertical="center"/>
    </xf>
    <xf numFmtId="0" fontId="36" fillId="21" borderId="1" xfId="0" applyFont="1" applyFill="1" applyBorder="1" applyAlignment="1">
      <alignment horizontal="center" vertical="center"/>
    </xf>
    <xf numFmtId="0" fontId="38" fillId="10" borderId="23" xfId="0" applyNumberFormat="1" applyFont="1" applyFill="1" applyBorder="1" applyAlignment="1">
      <alignment horizontal="left" vertical="center" wrapText="1"/>
    </xf>
    <xf numFmtId="0" fontId="36" fillId="21" borderId="22" xfId="0" applyNumberFormat="1" applyFont="1" applyFill="1" applyBorder="1" applyAlignment="1">
      <alignment horizontal="center" vertical="center"/>
    </xf>
    <xf numFmtId="0" fontId="37" fillId="0" borderId="1" xfId="0" applyFont="1" applyFill="1" applyBorder="1" applyAlignment="1">
      <alignment horizontal="left" vertical="center" wrapText="1"/>
    </xf>
    <xf numFmtId="0" fontId="22" fillId="7" borderId="2" xfId="0" applyFont="1" applyFill="1" applyBorder="1" applyAlignment="1">
      <alignment horizontal="left" vertical="center" wrapText="1"/>
    </xf>
    <xf numFmtId="0" fontId="22" fillId="7" borderId="39" xfId="0" applyFont="1" applyFill="1" applyBorder="1" applyAlignment="1">
      <alignment horizontal="left" vertical="center" wrapText="1"/>
    </xf>
    <xf numFmtId="0" fontId="22" fillId="7" borderId="40" xfId="0" applyFont="1" applyFill="1" applyBorder="1" applyAlignment="1">
      <alignment horizontal="left" vertical="center" wrapText="1"/>
    </xf>
    <xf numFmtId="0" fontId="14" fillId="11" borderId="2" xfId="0" applyFont="1" applyFill="1" applyBorder="1" applyAlignment="1">
      <alignment horizontal="center" vertical="center" wrapText="1"/>
    </xf>
    <xf numFmtId="0" fontId="14" fillId="11" borderId="39" xfId="0" applyFont="1" applyFill="1" applyBorder="1" applyAlignment="1">
      <alignment horizontal="center" vertical="center" wrapText="1"/>
    </xf>
    <xf numFmtId="0" fontId="14" fillId="11" borderId="40" xfId="0" applyFont="1" applyFill="1" applyBorder="1" applyAlignment="1">
      <alignment horizontal="center" vertical="center" wrapText="1"/>
    </xf>
    <xf numFmtId="0" fontId="14" fillId="11" borderId="42" xfId="0" applyFont="1" applyFill="1" applyBorder="1" applyAlignment="1">
      <alignment horizontal="center" vertical="center" wrapText="1"/>
    </xf>
    <xf numFmtId="0" fontId="14" fillId="11" borderId="34" xfId="0" applyFont="1" applyFill="1" applyBorder="1" applyAlignment="1">
      <alignment horizontal="center" vertical="center" wrapText="1"/>
    </xf>
    <xf numFmtId="0" fontId="17" fillId="0" borderId="19" xfId="0" applyFont="1" applyBorder="1" applyAlignment="1">
      <alignment horizontal="center" vertical="center" wrapText="1"/>
    </xf>
    <xf numFmtId="0" fontId="17" fillId="0" borderId="20" xfId="0" applyFont="1" applyBorder="1" applyAlignment="1">
      <alignment horizontal="center" vertical="center" wrapText="1"/>
    </xf>
    <xf numFmtId="0" fontId="16" fillId="0" borderId="43" xfId="0" applyFont="1" applyBorder="1" applyAlignment="1">
      <alignment horizontal="left" vertical="center" wrapText="1"/>
    </xf>
    <xf numFmtId="0" fontId="16" fillId="0" borderId="47" xfId="0" applyFont="1" applyBorder="1" applyAlignment="1">
      <alignment horizontal="left" vertical="center" wrapText="1"/>
    </xf>
    <xf numFmtId="0" fontId="16" fillId="0" borderId="49" xfId="0" applyFont="1" applyBorder="1" applyAlignment="1">
      <alignment horizontal="left" vertical="center" wrapText="1"/>
    </xf>
    <xf numFmtId="0" fontId="17" fillId="19" borderId="21" xfId="0" applyFont="1" applyFill="1" applyBorder="1" applyAlignment="1">
      <alignment horizontal="center" vertical="center" wrapText="1"/>
    </xf>
    <xf numFmtId="0" fontId="17" fillId="19" borderId="23" xfId="0" applyFont="1" applyFill="1" applyBorder="1" applyAlignment="1">
      <alignment horizontal="center" vertical="center" wrapText="1"/>
    </xf>
    <xf numFmtId="0" fontId="17" fillId="10" borderId="21" xfId="0" applyFont="1" applyFill="1" applyBorder="1" applyAlignment="1">
      <alignment horizontal="center" vertical="center" wrapText="1"/>
    </xf>
    <xf numFmtId="0" fontId="17" fillId="10" borderId="35" xfId="0" applyFont="1" applyFill="1" applyBorder="1" applyAlignment="1">
      <alignment horizontal="center" vertical="center" wrapText="1"/>
    </xf>
    <xf numFmtId="0" fontId="17" fillId="10" borderId="48" xfId="0" applyFont="1" applyFill="1" applyBorder="1" applyAlignment="1">
      <alignment horizontal="center" vertical="center" wrapText="1"/>
    </xf>
    <xf numFmtId="0" fontId="17" fillId="10" borderId="33" xfId="0" applyFont="1" applyFill="1" applyBorder="1" applyAlignment="1">
      <alignment horizontal="center" vertical="center" wrapText="1"/>
    </xf>
    <xf numFmtId="0" fontId="16" fillId="7" borderId="1" xfId="0" applyFont="1" applyFill="1" applyBorder="1" applyAlignment="1">
      <alignment horizontal="left" vertical="center" wrapText="1"/>
    </xf>
    <xf numFmtId="0" fontId="25" fillId="7" borderId="0" xfId="0" applyFont="1" applyFill="1" applyAlignment="1">
      <alignment horizontal="right" vertical="center" wrapText="1"/>
    </xf>
    <xf numFmtId="0" fontId="0" fillId="0" borderId="18" xfId="0" applyBorder="1" applyAlignment="1">
      <alignment horizontal="center" vertical="center"/>
    </xf>
    <xf numFmtId="0" fontId="0" fillId="0" borderId="21" xfId="0" applyBorder="1" applyAlignment="1">
      <alignment horizontal="center" vertical="center"/>
    </xf>
    <xf numFmtId="0" fontId="0" fillId="0" borderId="23" xfId="0" applyBorder="1" applyAlignment="1">
      <alignment horizontal="center" vertical="center"/>
    </xf>
    <xf numFmtId="0" fontId="10" fillId="0" borderId="19" xfId="0" applyFont="1" applyBorder="1" applyAlignment="1">
      <alignment horizontal="center" vertical="center" wrapText="1"/>
    </xf>
    <xf numFmtId="0" fontId="10" fillId="0" borderId="19" xfId="0" applyFont="1" applyBorder="1" applyAlignment="1">
      <alignment horizontal="center" vertical="center"/>
    </xf>
    <xf numFmtId="0" fontId="10" fillId="0" borderId="1" xfId="0" applyFont="1" applyBorder="1" applyAlignment="1">
      <alignment horizontal="center" vertical="center"/>
    </xf>
    <xf numFmtId="0" fontId="10" fillId="0" borderId="5" xfId="0" applyFont="1" applyBorder="1" applyAlignment="1">
      <alignment horizontal="center" vertical="center"/>
    </xf>
    <xf numFmtId="0" fontId="0" fillId="0" borderId="19" xfId="0" applyBorder="1" applyAlignment="1">
      <alignment horizontal="center"/>
    </xf>
    <xf numFmtId="0" fontId="0" fillId="0" borderId="20" xfId="0" applyBorder="1" applyAlignment="1">
      <alignment horizontal="center"/>
    </xf>
    <xf numFmtId="0" fontId="0" fillId="0" borderId="1" xfId="0" applyBorder="1" applyAlignment="1">
      <alignment horizontal="center"/>
    </xf>
    <xf numFmtId="0" fontId="0" fillId="0" borderId="22" xfId="0" applyBorder="1" applyAlignment="1">
      <alignment horizontal="center"/>
    </xf>
    <xf numFmtId="0" fontId="0" fillId="0" borderId="5" xfId="0" applyBorder="1" applyAlignment="1">
      <alignment horizontal="center"/>
    </xf>
    <xf numFmtId="0" fontId="0" fillId="0" borderId="24" xfId="0" applyBorder="1" applyAlignment="1">
      <alignment horizontal="center"/>
    </xf>
    <xf numFmtId="0" fontId="10" fillId="0" borderId="0" xfId="0" applyFont="1" applyAlignment="1">
      <alignment horizontal="center" vertical="center" wrapText="1"/>
    </xf>
    <xf numFmtId="0" fontId="10" fillId="0" borderId="46" xfId="0" applyFont="1" applyBorder="1" applyAlignment="1">
      <alignment horizontal="center" vertical="center" wrapText="1"/>
    </xf>
    <xf numFmtId="0" fontId="10" fillId="26" borderId="53" xfId="0" applyFont="1" applyFill="1" applyBorder="1" applyAlignment="1">
      <alignment horizontal="center" vertical="center" wrapText="1"/>
    </xf>
    <xf numFmtId="0" fontId="10" fillId="26" borderId="54" xfId="0" applyFont="1" applyFill="1" applyBorder="1" applyAlignment="1">
      <alignment horizontal="center" vertical="center" wrapText="1"/>
    </xf>
    <xf numFmtId="0" fontId="10" fillId="26" borderId="18" xfId="0" applyFont="1" applyFill="1" applyBorder="1" applyAlignment="1">
      <alignment horizontal="center" vertical="center" wrapText="1"/>
    </xf>
    <xf numFmtId="0" fontId="10" fillId="26" borderId="19" xfId="0" applyFont="1" applyFill="1" applyBorder="1" applyAlignment="1">
      <alignment horizontal="center" vertical="center" wrapText="1"/>
    </xf>
    <xf numFmtId="0" fontId="10" fillId="26" borderId="20" xfId="0" applyFont="1" applyFill="1" applyBorder="1" applyAlignment="1">
      <alignment horizontal="center" vertical="center" wrapText="1"/>
    </xf>
    <xf numFmtId="0" fontId="10" fillId="26" borderId="17" xfId="0" applyFont="1" applyFill="1" applyBorder="1" applyAlignment="1">
      <alignment horizontal="center" vertical="center" wrapText="1"/>
    </xf>
    <xf numFmtId="0" fontId="34" fillId="5" borderId="20" xfId="3" applyFont="1" applyFill="1" applyBorder="1" applyAlignment="1">
      <alignment horizontal="center" vertical="center"/>
    </xf>
    <xf numFmtId="0" fontId="34" fillId="5" borderId="22" xfId="3" applyFont="1" applyFill="1" applyBorder="1" applyAlignment="1">
      <alignment horizontal="center" vertical="center"/>
    </xf>
    <xf numFmtId="0" fontId="10" fillId="26" borderId="18" xfId="0" applyFont="1" applyFill="1" applyBorder="1" applyAlignment="1">
      <alignment horizontal="center" vertical="center"/>
    </xf>
    <xf numFmtId="0" fontId="10" fillId="26" borderId="21" xfId="0" applyFont="1" applyFill="1" applyBorder="1" applyAlignment="1">
      <alignment horizontal="center" vertical="center"/>
    </xf>
    <xf numFmtId="0" fontId="10" fillId="26" borderId="20" xfId="0" applyFont="1" applyFill="1" applyBorder="1" applyAlignment="1">
      <alignment horizontal="center" vertical="center"/>
    </xf>
    <xf numFmtId="0" fontId="10" fillId="26" borderId="22" xfId="0" applyFont="1" applyFill="1" applyBorder="1" applyAlignment="1">
      <alignment horizontal="center" vertical="center"/>
    </xf>
    <xf numFmtId="0" fontId="10" fillId="26" borderId="23" xfId="0" applyFont="1" applyFill="1" applyBorder="1" applyAlignment="1">
      <alignment horizontal="center" vertical="center" wrapText="1"/>
    </xf>
    <xf numFmtId="0" fontId="10" fillId="26" borderId="5" xfId="0" applyFont="1" applyFill="1" applyBorder="1" applyAlignment="1">
      <alignment horizontal="center" vertical="center" wrapText="1"/>
    </xf>
    <xf numFmtId="0" fontId="10" fillId="26" borderId="24" xfId="0" applyFont="1" applyFill="1" applyBorder="1" applyAlignment="1">
      <alignment horizontal="center" vertical="center" wrapText="1"/>
    </xf>
    <xf numFmtId="0" fontId="7" fillId="2" borderId="18" xfId="3" applyFont="1" applyFill="1" applyBorder="1" applyAlignment="1">
      <alignment horizontal="center" vertical="center" wrapText="1"/>
    </xf>
    <xf numFmtId="0" fontId="7" fillId="2" borderId="21" xfId="3" applyFont="1" applyFill="1" applyBorder="1" applyAlignment="1">
      <alignment horizontal="center" vertical="center" wrapText="1"/>
    </xf>
    <xf numFmtId="0" fontId="34" fillId="4" borderId="19" xfId="3" applyFont="1" applyFill="1" applyBorder="1" applyAlignment="1">
      <alignment horizontal="center" vertical="center"/>
    </xf>
    <xf numFmtId="0" fontId="34" fillId="4" borderId="1" xfId="3" applyFont="1" applyFill="1" applyBorder="1" applyAlignment="1">
      <alignment horizontal="center" vertical="center"/>
    </xf>
    <xf numFmtId="0" fontId="34" fillId="3" borderId="19" xfId="3" applyFont="1" applyFill="1" applyBorder="1" applyAlignment="1">
      <alignment horizontal="center" vertical="center"/>
    </xf>
    <xf numFmtId="0" fontId="34" fillId="3" borderId="1" xfId="3" applyFont="1" applyFill="1" applyBorder="1" applyAlignment="1">
      <alignment horizontal="center" vertical="center"/>
    </xf>
    <xf numFmtId="0" fontId="30" fillId="10" borderId="55" xfId="0" applyFont="1" applyFill="1" applyBorder="1" applyAlignment="1">
      <alignment horizontal="center" vertical="center"/>
    </xf>
    <xf numFmtId="0" fontId="30" fillId="0" borderId="55" xfId="0" applyFont="1" applyBorder="1" applyAlignment="1">
      <alignment horizontal="center" vertical="center"/>
    </xf>
    <xf numFmtId="0" fontId="43" fillId="29" borderId="55" xfId="0" applyFont="1" applyFill="1" applyBorder="1" applyAlignment="1">
      <alignment horizontal="center"/>
    </xf>
    <xf numFmtId="0" fontId="45" fillId="13" borderId="12" xfId="0" applyFont="1" applyFill="1" applyBorder="1" applyAlignment="1">
      <alignment horizontal="center" vertical="center" wrapText="1"/>
    </xf>
    <xf numFmtId="0" fontId="45" fillId="13" borderId="0" xfId="0" applyFont="1" applyFill="1" applyBorder="1" applyAlignment="1">
      <alignment horizontal="center" vertical="center" wrapText="1"/>
    </xf>
    <xf numFmtId="0" fontId="45" fillId="13" borderId="60" xfId="0" applyFont="1" applyFill="1" applyBorder="1" applyAlignment="1">
      <alignment horizontal="center" vertical="center" wrapText="1"/>
    </xf>
    <xf numFmtId="0" fontId="45" fillId="13" borderId="46" xfId="0" applyFont="1" applyFill="1" applyBorder="1" applyAlignment="1">
      <alignment horizontal="center" vertical="center" wrapText="1"/>
    </xf>
    <xf numFmtId="0" fontId="39" fillId="11" borderId="10" xfId="0" applyFont="1" applyFill="1" applyBorder="1" applyAlignment="1">
      <alignment horizontal="center" vertical="center" textRotation="90" wrapText="1"/>
    </xf>
    <xf numFmtId="0" fontId="39" fillId="11" borderId="6" xfId="0" applyFont="1" applyFill="1" applyBorder="1" applyAlignment="1">
      <alignment horizontal="center" vertical="center" textRotation="90" wrapText="1"/>
    </xf>
    <xf numFmtId="0" fontId="39" fillId="11" borderId="51" xfId="0" applyFont="1" applyFill="1" applyBorder="1" applyAlignment="1">
      <alignment horizontal="center" vertical="center" textRotation="90" wrapText="1"/>
    </xf>
    <xf numFmtId="0" fontId="39" fillId="11" borderId="52" xfId="0" applyFont="1" applyFill="1" applyBorder="1" applyAlignment="1">
      <alignment horizontal="center" vertical="center" textRotation="90" wrapText="1"/>
    </xf>
    <xf numFmtId="0" fontId="39" fillId="23" borderId="10" xfId="0" applyFont="1" applyFill="1" applyBorder="1" applyAlignment="1">
      <alignment horizontal="center" vertical="center" textRotation="90" wrapText="1"/>
    </xf>
    <xf numFmtId="0" fontId="39" fillId="23" borderId="11" xfId="0" applyFont="1" applyFill="1" applyBorder="1" applyAlignment="1">
      <alignment horizontal="center" vertical="center" textRotation="90" wrapText="1"/>
    </xf>
    <xf numFmtId="0" fontId="39" fillId="23" borderId="6" xfId="0" applyFont="1" applyFill="1" applyBorder="1" applyAlignment="1">
      <alignment horizontal="center" vertical="center" textRotation="90" wrapText="1"/>
    </xf>
    <xf numFmtId="0" fontId="36" fillId="7" borderId="0" xfId="0" applyFont="1" applyFill="1" applyBorder="1" applyAlignment="1">
      <alignment horizontal="center" vertical="center"/>
    </xf>
    <xf numFmtId="0" fontId="44" fillId="12" borderId="36" xfId="0" applyFont="1" applyFill="1" applyBorder="1" applyAlignment="1">
      <alignment horizontal="center" vertical="center" wrapText="1"/>
    </xf>
    <xf numFmtId="0" fontId="44" fillId="12" borderId="15" xfId="0" applyFont="1" applyFill="1" applyBorder="1" applyAlignment="1">
      <alignment horizontal="center" vertical="center" wrapText="1"/>
    </xf>
    <xf numFmtId="0" fontId="44" fillId="12" borderId="50" xfId="0" applyFont="1" applyFill="1" applyBorder="1" applyAlignment="1">
      <alignment horizontal="center" vertical="center" wrapText="1"/>
    </xf>
    <xf numFmtId="0" fontId="37" fillId="7" borderId="1" xfId="0" applyFont="1" applyFill="1" applyBorder="1" applyAlignment="1">
      <alignment horizontal="left" vertical="center" wrapText="1"/>
    </xf>
    <xf numFmtId="0" fontId="37" fillId="7" borderId="22" xfId="0" applyFont="1" applyFill="1" applyBorder="1" applyAlignment="1">
      <alignment horizontal="left" vertical="center" wrapText="1"/>
    </xf>
    <xf numFmtId="0" fontId="37" fillId="7" borderId="59" xfId="0" applyFont="1" applyFill="1" applyBorder="1" applyAlignment="1">
      <alignment horizontal="left" vertical="center" wrapText="1"/>
    </xf>
    <xf numFmtId="0" fontId="37" fillId="7" borderId="47" xfId="0" applyFont="1" applyFill="1" applyBorder="1" applyAlignment="1">
      <alignment horizontal="left" vertical="center" wrapText="1"/>
    </xf>
    <xf numFmtId="0" fontId="37" fillId="7" borderId="14" xfId="0" applyFont="1" applyFill="1" applyBorder="1" applyAlignment="1">
      <alignment horizontal="left" vertical="center" wrapText="1"/>
    </xf>
    <xf numFmtId="0" fontId="35" fillId="0" borderId="46" xfId="0" applyFont="1" applyBorder="1" applyAlignment="1">
      <alignment horizontal="left" vertical="center" wrapText="1"/>
    </xf>
    <xf numFmtId="0" fontId="38" fillId="11" borderId="18" xfId="0" applyNumberFormat="1" applyFont="1" applyFill="1" applyBorder="1" applyAlignment="1">
      <alignment horizontal="center" vertical="center" wrapText="1"/>
    </xf>
    <xf numFmtId="0" fontId="38" fillId="11" borderId="21" xfId="0" applyNumberFormat="1" applyFont="1" applyFill="1" applyBorder="1" applyAlignment="1">
      <alignment horizontal="center" vertical="center" wrapText="1"/>
    </xf>
    <xf numFmtId="0" fontId="38" fillId="11" borderId="19" xfId="0" applyNumberFormat="1" applyFont="1" applyFill="1" applyBorder="1" applyAlignment="1">
      <alignment horizontal="center" vertical="center" wrapText="1"/>
    </xf>
    <xf numFmtId="0" fontId="38" fillId="11" borderId="1" xfId="0" applyNumberFormat="1" applyFont="1" applyFill="1" applyBorder="1" applyAlignment="1">
      <alignment horizontal="center" vertical="center" wrapText="1"/>
    </xf>
    <xf numFmtId="0" fontId="39" fillId="11" borderId="1" xfId="0" applyFont="1" applyFill="1" applyBorder="1" applyAlignment="1">
      <alignment horizontal="center" vertical="center"/>
    </xf>
    <xf numFmtId="0" fontId="39" fillId="11" borderId="22" xfId="0" applyFont="1" applyFill="1" applyBorder="1" applyAlignment="1">
      <alignment horizontal="center" vertical="center"/>
    </xf>
    <xf numFmtId="0" fontId="39" fillId="23" borderId="43" xfId="0" applyNumberFormat="1" applyFont="1" applyFill="1" applyBorder="1" applyAlignment="1">
      <alignment horizontal="center" vertical="top" wrapText="1"/>
    </xf>
    <xf numFmtId="0" fontId="39" fillId="23" borderId="47" xfId="0" applyNumberFormat="1" applyFont="1" applyFill="1" applyBorder="1" applyAlignment="1">
      <alignment horizontal="center" vertical="top" wrapText="1"/>
    </xf>
    <xf numFmtId="0" fontId="39" fillId="23" borderId="14" xfId="0" applyNumberFormat="1" applyFont="1" applyFill="1" applyBorder="1" applyAlignment="1">
      <alignment horizontal="center" vertical="top" wrapText="1"/>
    </xf>
    <xf numFmtId="0" fontId="39" fillId="11" borderId="19" xfId="0" applyFont="1" applyFill="1" applyBorder="1" applyAlignment="1">
      <alignment horizontal="center" vertical="center"/>
    </xf>
    <xf numFmtId="0" fontId="39" fillId="11" borderId="20" xfId="0" applyFont="1" applyFill="1" applyBorder="1" applyAlignment="1">
      <alignment horizontal="center" vertical="center"/>
    </xf>
    <xf numFmtId="0" fontId="39" fillId="11" borderId="19" xfId="0" applyFont="1" applyFill="1" applyBorder="1" applyAlignment="1">
      <alignment horizontal="center" vertical="center" wrapText="1"/>
    </xf>
    <xf numFmtId="0" fontId="39" fillId="17" borderId="56" xfId="0" applyNumberFormat="1" applyFont="1" applyFill="1" applyBorder="1" applyAlignment="1">
      <alignment horizontal="center" vertical="center" wrapText="1"/>
    </xf>
    <xf numFmtId="0" fontId="39" fillId="17" borderId="57" xfId="0" applyNumberFormat="1" applyFont="1" applyFill="1" applyBorder="1" applyAlignment="1">
      <alignment horizontal="center" vertical="center" wrapText="1"/>
    </xf>
    <xf numFmtId="0" fontId="39" fillId="17" borderId="58" xfId="0" applyNumberFormat="1" applyFont="1" applyFill="1" applyBorder="1" applyAlignment="1">
      <alignment horizontal="center" vertical="center" wrapText="1"/>
    </xf>
    <xf numFmtId="0" fontId="3" fillId="9" borderId="17" xfId="3" applyFont="1" applyFill="1" applyBorder="1" applyAlignment="1">
      <alignment horizontal="center" vertical="center" wrapText="1"/>
    </xf>
    <xf numFmtId="0" fontId="10" fillId="9" borderId="2" xfId="0" applyFont="1" applyFill="1" applyBorder="1" applyAlignment="1">
      <alignment horizontal="center" vertical="center"/>
    </xf>
    <xf numFmtId="0" fontId="10" fillId="9" borderId="40" xfId="0" applyFont="1" applyFill="1" applyBorder="1" applyAlignment="1">
      <alignment horizontal="center" vertical="center"/>
    </xf>
    <xf numFmtId="0" fontId="19" fillId="7" borderId="15" xfId="0" applyFont="1" applyFill="1" applyBorder="1" applyAlignment="1">
      <alignment horizontal="left" vertical="top" wrapText="1"/>
    </xf>
    <xf numFmtId="0" fontId="19" fillId="7" borderId="0" xfId="0" applyFont="1" applyFill="1" applyBorder="1" applyAlignment="1">
      <alignment horizontal="left" vertical="top" wrapText="1"/>
    </xf>
    <xf numFmtId="0" fontId="19" fillId="7" borderId="16" xfId="0" applyFont="1" applyFill="1" applyBorder="1" applyAlignment="1">
      <alignment horizontal="left" vertical="top" wrapText="1"/>
    </xf>
    <xf numFmtId="0" fontId="3" fillId="9" borderId="15" xfId="3" applyFont="1" applyFill="1" applyBorder="1" applyAlignment="1">
      <alignment horizontal="center" vertical="center" wrapText="1"/>
    </xf>
    <xf numFmtId="0" fontId="3" fillId="9" borderId="16" xfId="3" applyFont="1" applyFill="1" applyBorder="1" applyAlignment="1">
      <alignment horizontal="center" vertical="center" wrapText="1"/>
    </xf>
    <xf numFmtId="0" fontId="3" fillId="9" borderId="7" xfId="3" applyFont="1" applyFill="1" applyBorder="1" applyAlignment="1">
      <alignment horizontal="center" vertical="center" wrapText="1"/>
    </xf>
    <xf numFmtId="0" fontId="3" fillId="9" borderId="8" xfId="3" applyFont="1" applyFill="1" applyBorder="1" applyAlignment="1">
      <alignment horizontal="center" vertical="center" wrapText="1"/>
    </xf>
    <xf numFmtId="0" fontId="10" fillId="9" borderId="31" xfId="0" applyFont="1" applyFill="1" applyBorder="1" applyAlignment="1">
      <alignment horizontal="center"/>
    </xf>
    <xf numFmtId="0" fontId="3" fillId="9" borderId="9" xfId="3" applyFont="1" applyFill="1" applyBorder="1" applyAlignment="1">
      <alignment horizontal="center" vertical="center" wrapText="1"/>
    </xf>
    <xf numFmtId="0" fontId="11" fillId="8" borderId="27" xfId="0" applyFont="1" applyFill="1" applyBorder="1" applyAlignment="1" applyProtection="1">
      <alignment horizontal="center" vertical="center" wrapText="1"/>
    </xf>
    <xf numFmtId="0" fontId="11" fillId="8" borderId="29" xfId="0" applyFont="1" applyFill="1" applyBorder="1" applyAlignment="1" applyProtection="1">
      <alignment horizontal="center" vertical="center" wrapText="1"/>
    </xf>
    <xf numFmtId="0" fontId="5" fillId="9" borderId="4" xfId="3" applyFont="1" applyFill="1" applyBorder="1" applyAlignment="1">
      <alignment horizontal="center" vertical="center" wrapText="1"/>
    </xf>
    <xf numFmtId="0" fontId="10" fillId="9" borderId="41" xfId="0" applyFont="1" applyFill="1" applyBorder="1" applyAlignment="1">
      <alignment horizontal="center"/>
    </xf>
    <xf numFmtId="0" fontId="0" fillId="0" borderId="35" xfId="0" applyBorder="1" applyAlignment="1">
      <alignment horizontal="center" vertical="center"/>
    </xf>
    <xf numFmtId="0" fontId="17" fillId="0" borderId="19" xfId="0" applyFont="1" applyBorder="1" applyAlignment="1">
      <alignment horizontal="center" vertical="center"/>
    </xf>
    <xf numFmtId="0" fontId="17" fillId="0" borderId="1" xfId="0" applyFont="1" applyBorder="1" applyAlignment="1">
      <alignment horizontal="center" vertical="center"/>
    </xf>
    <xf numFmtId="0" fontId="17" fillId="0" borderId="10" xfId="0" applyFont="1" applyBorder="1" applyAlignment="1">
      <alignment horizontal="center" vertical="center"/>
    </xf>
    <xf numFmtId="0" fontId="17" fillId="0" borderId="5" xfId="0" applyFont="1" applyBorder="1" applyAlignment="1">
      <alignment horizontal="center" vertical="center"/>
    </xf>
  </cellXfs>
  <cellStyles count="15">
    <cellStyle name="Énfasis1 2" xfId="11"/>
    <cellStyle name="Énfasis2 2" xfId="12"/>
    <cellStyle name="Hipervínculo" xfId="5" builtinId="8"/>
    <cellStyle name="Hipervínculo 2" xfId="6"/>
    <cellStyle name="Incorrecto 2" xfId="13"/>
    <cellStyle name="Millares" xfId="1" builtinId="3"/>
    <cellStyle name="Moneda 2" xfId="7"/>
    <cellStyle name="Moneda 3" xfId="8"/>
    <cellStyle name="Normal" xfId="0" builtinId="0"/>
    <cellStyle name="Normal 2" xfId="9"/>
    <cellStyle name="Normal 2 2" xfId="4"/>
    <cellStyle name="Normal 3" xfId="3"/>
    <cellStyle name="Normal 4" xfId="14"/>
    <cellStyle name="Normal 7" xfId="10"/>
    <cellStyle name="Porcentaje" xfId="2" builtinId="5"/>
  </cellStyles>
  <dxfs count="63">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rgb="FFFFC000"/>
        </patternFill>
      </fill>
    </dxf>
    <dxf>
      <fill>
        <patternFill>
          <bgColor rgb="FF92D050"/>
        </patternFill>
      </fill>
    </dxf>
    <dxf>
      <fill>
        <patternFill>
          <bgColor theme="1" tint="0.14996795556505021"/>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s>
  <tableStyles count="0" defaultTableStyle="TableStyleMedium2" defaultPivotStyle="PivotStyleLight16"/>
  <colors>
    <mruColors>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ANALISIS OCI'!A1"/><Relationship Id="rId7" Type="http://schemas.openxmlformats.org/officeDocument/2006/relationships/hyperlink" Target="#'CONOCIMIENTO ENT'!A1"/><Relationship Id="rId2" Type="http://schemas.openxmlformats.org/officeDocument/2006/relationships/image" Target="../media/image1.jpeg"/><Relationship Id="rId1" Type="http://schemas.openxmlformats.org/officeDocument/2006/relationships/hyperlink" Target="#'PRIORIZACI&#211;N (2)'!A1"/><Relationship Id="rId6" Type="http://schemas.openxmlformats.org/officeDocument/2006/relationships/hyperlink" Target="#GLOSARIO!A1"/><Relationship Id="rId5" Type="http://schemas.openxmlformats.org/officeDocument/2006/relationships/hyperlink" Target="#'PAA OCI  '!A1"/><Relationship Id="rId4" Type="http://schemas.openxmlformats.org/officeDocument/2006/relationships/image" Target="../media/image2.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gif"/><Relationship Id="rId1" Type="http://schemas.openxmlformats.org/officeDocument/2006/relationships/hyperlink" Target="#'MENU CAJA DE HERRAMIENTAS'!A1"/></Relationships>
</file>

<file path=xl/drawings/_rels/drawing3.xml.rels><?xml version="1.0" encoding="UTF-8" standalone="yes"?>
<Relationships xmlns="http://schemas.openxmlformats.org/package/2006/relationships"><Relationship Id="rId3" Type="http://schemas.openxmlformats.org/officeDocument/2006/relationships/hyperlink" Target="#'MENU CAJA DE HERRAMIENTAS'!A1"/><Relationship Id="rId2" Type="http://schemas.openxmlformats.org/officeDocument/2006/relationships/image" Target="../media/image4.png"/><Relationship Id="rId1" Type="http://schemas.openxmlformats.org/officeDocument/2006/relationships/hyperlink" Target="#'MIPPA 1'!A1"/><Relationship Id="rId4" Type="http://schemas.openxmlformats.org/officeDocument/2006/relationships/image" Target="../media/image3.gif"/></Relationships>
</file>

<file path=xl/drawings/_rels/drawing4.xml.rels><?xml version="1.0" encoding="UTF-8" standalone="yes"?>
<Relationships xmlns="http://schemas.openxmlformats.org/package/2006/relationships"><Relationship Id="rId2" Type="http://schemas.openxmlformats.org/officeDocument/2006/relationships/image" Target="../media/image5.gif"/><Relationship Id="rId1" Type="http://schemas.openxmlformats.org/officeDocument/2006/relationships/hyperlink" Target="#'PRIORIZACI&#211;N (2)'!A1"/></Relationships>
</file>

<file path=xl/drawings/_rels/drawing5.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hyperlink" Target="#'MENU CAJA DE HERRAMIENTAS'!A1"/><Relationship Id="rId1" Type="http://schemas.openxmlformats.org/officeDocument/2006/relationships/image" Target="../media/image6.gif"/></Relationships>
</file>

<file path=xl/drawings/_rels/drawing6.xml.rels><?xml version="1.0" encoding="UTF-8" standalone="yes"?>
<Relationships xmlns="http://schemas.openxmlformats.org/package/2006/relationships"><Relationship Id="rId3" Type="http://schemas.openxmlformats.org/officeDocument/2006/relationships/hyperlink" Target="#'MIPPA 1.1'!A1"/><Relationship Id="rId2" Type="http://schemas.openxmlformats.org/officeDocument/2006/relationships/image" Target="../media/image3.gif"/><Relationship Id="rId1" Type="http://schemas.openxmlformats.org/officeDocument/2006/relationships/hyperlink" Target="#'MENU CAJA DE HERRAMIENTAS'!A1"/><Relationship Id="rId5" Type="http://schemas.openxmlformats.org/officeDocument/2006/relationships/image" Target="../media/image8.png"/><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6.gif"/></Relationships>
</file>

<file path=xl/drawings/drawing1.xml><?xml version="1.0" encoding="utf-8"?>
<xdr:wsDr xmlns:xdr="http://schemas.openxmlformats.org/drawingml/2006/spreadsheetDrawing" xmlns:a="http://schemas.openxmlformats.org/drawingml/2006/main">
  <xdr:twoCellAnchor editAs="oneCell">
    <xdr:from>
      <xdr:col>2</xdr:col>
      <xdr:colOff>171452</xdr:colOff>
      <xdr:row>8</xdr:row>
      <xdr:rowOff>57151</xdr:rowOff>
    </xdr:from>
    <xdr:to>
      <xdr:col>2</xdr:col>
      <xdr:colOff>657226</xdr:colOff>
      <xdr:row>10</xdr:row>
      <xdr:rowOff>123825</xdr:rowOff>
    </xdr:to>
    <xdr:pic>
      <xdr:nvPicPr>
        <xdr:cNvPr id="3" name="2 Imagen" descr="Resultado de imagen para flecha redonda">
          <a:hlinkClick xmlns:r="http://schemas.openxmlformats.org/officeDocument/2006/relationships" r:id="rId1"/>
          <a:extLst>
            <a:ext uri="{FF2B5EF4-FFF2-40B4-BE49-F238E27FC236}">
              <a16:creationId xmlns:a16="http://schemas.microsoft.com/office/drawing/2014/main" xmlns="" id="{00000000-0008-0000-00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95452" y="4286251"/>
          <a:ext cx="485774" cy="4857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180977</xdr:colOff>
      <xdr:row>11</xdr:row>
      <xdr:rowOff>76200</xdr:rowOff>
    </xdr:from>
    <xdr:ext cx="485774" cy="485774"/>
    <xdr:pic>
      <xdr:nvPicPr>
        <xdr:cNvPr id="4" name="3 Imagen" descr="Resultado de imagen para flecha redonda">
          <a:hlinkClick xmlns:r="http://schemas.openxmlformats.org/officeDocument/2006/relationships" r:id="rId3"/>
          <a:extLst>
            <a:ext uri="{FF2B5EF4-FFF2-40B4-BE49-F238E27FC236}">
              <a16:creationId xmlns:a16="http://schemas.microsoft.com/office/drawing/2014/main" xmlns="" id="{00000000-0008-0000-0000-000004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704977" y="6572250"/>
          <a:ext cx="485774" cy="4857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171452</xdr:colOff>
      <xdr:row>14</xdr:row>
      <xdr:rowOff>57151</xdr:rowOff>
    </xdr:from>
    <xdr:ext cx="485774" cy="485774"/>
    <xdr:pic>
      <xdr:nvPicPr>
        <xdr:cNvPr id="6" name="5 Imagen" descr="Resultado de imagen para flecha redonda">
          <a:hlinkClick xmlns:r="http://schemas.openxmlformats.org/officeDocument/2006/relationships" r:id="rId5"/>
          <a:extLst>
            <a:ext uri="{FF2B5EF4-FFF2-40B4-BE49-F238E27FC236}">
              <a16:creationId xmlns:a16="http://schemas.microsoft.com/office/drawing/2014/main" xmlns="" id="{00000000-0008-0000-00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695452" y="4095751"/>
          <a:ext cx="485774" cy="4857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2</xdr:col>
      <xdr:colOff>152400</xdr:colOff>
      <xdr:row>6</xdr:row>
      <xdr:rowOff>57150</xdr:rowOff>
    </xdr:from>
    <xdr:to>
      <xdr:col>2</xdr:col>
      <xdr:colOff>638174</xdr:colOff>
      <xdr:row>6</xdr:row>
      <xdr:rowOff>542924</xdr:rowOff>
    </xdr:to>
    <xdr:pic>
      <xdr:nvPicPr>
        <xdr:cNvPr id="7" name="6 Imagen" descr="Resultado de imagen para flecha redonda">
          <a:hlinkClick xmlns:r="http://schemas.openxmlformats.org/officeDocument/2006/relationships" r:id="rId6"/>
          <a:extLst>
            <a:ext uri="{FF2B5EF4-FFF2-40B4-BE49-F238E27FC236}">
              <a16:creationId xmlns:a16="http://schemas.microsoft.com/office/drawing/2014/main" xmlns="" id="{00000000-0008-0000-0000-000007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676400" y="5362575"/>
          <a:ext cx="485774" cy="4857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142875</xdr:colOff>
      <xdr:row>7</xdr:row>
      <xdr:rowOff>38100</xdr:rowOff>
    </xdr:from>
    <xdr:to>
      <xdr:col>2</xdr:col>
      <xdr:colOff>628649</xdr:colOff>
      <xdr:row>7</xdr:row>
      <xdr:rowOff>523874</xdr:rowOff>
    </xdr:to>
    <xdr:pic>
      <xdr:nvPicPr>
        <xdr:cNvPr id="8" name="7 Imagen" descr="Resultado de imagen para flecha redonda">
          <a:hlinkClick xmlns:r="http://schemas.openxmlformats.org/officeDocument/2006/relationships" r:id="rId7"/>
          <a:extLst>
            <a:ext uri="{FF2B5EF4-FFF2-40B4-BE49-F238E27FC236}">
              <a16:creationId xmlns:a16="http://schemas.microsoft.com/office/drawing/2014/main" xmlns="" id="{00000000-0008-0000-0000-000008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666875" y="5915025"/>
          <a:ext cx="485774" cy="4857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6324600</xdr:colOff>
      <xdr:row>0</xdr:row>
      <xdr:rowOff>38101</xdr:rowOff>
    </xdr:from>
    <xdr:to>
      <xdr:col>1</xdr:col>
      <xdr:colOff>6848474</xdr:colOff>
      <xdr:row>0</xdr:row>
      <xdr:rowOff>561975</xdr:rowOff>
    </xdr:to>
    <xdr:pic>
      <xdr:nvPicPr>
        <xdr:cNvPr id="3" name="2 Imagen" descr="Resultado de imagen para gif home">
          <a:hlinkClick xmlns:r="http://schemas.openxmlformats.org/officeDocument/2006/relationships" r:id="rId1"/>
          <a:extLst>
            <a:ext uri="{FF2B5EF4-FFF2-40B4-BE49-F238E27FC236}">
              <a16:creationId xmlns:a16="http://schemas.microsoft.com/office/drawing/2014/main" xmlns="" id="{00000000-0008-0000-0100-000003000000}"/>
            </a:ext>
          </a:extLst>
        </xdr:cNvPr>
        <xdr:cNvPicPr>
          <a:picLocks noChangeAspect="1" noChangeArrowheads="1" noCrop="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210675" y="38101"/>
          <a:ext cx="523874" cy="523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85725</xdr:colOff>
      <xdr:row>41</xdr:row>
      <xdr:rowOff>28575</xdr:rowOff>
    </xdr:from>
    <xdr:to>
      <xdr:col>0</xdr:col>
      <xdr:colOff>1533525</xdr:colOff>
      <xdr:row>44</xdr:row>
      <xdr:rowOff>38100</xdr:rowOff>
    </xdr:to>
    <xdr:pic>
      <xdr:nvPicPr>
        <xdr:cNvPr id="3" name="2 Imagen">
          <a:hlinkClick xmlns:r="http://schemas.openxmlformats.org/officeDocument/2006/relationships" r:id="rId1"/>
          <a:extLst>
            <a:ext uri="{FF2B5EF4-FFF2-40B4-BE49-F238E27FC236}">
              <a16:creationId xmlns:a16="http://schemas.microsoft.com/office/drawing/2014/main" xmlns="" id="{00000000-0008-0000-0200-000003000000}"/>
            </a:ext>
          </a:extLst>
        </xdr:cNvPr>
        <xdr:cNvPicPr/>
      </xdr:nvPicPr>
      <xdr:blipFill rotWithShape="1">
        <a:blip xmlns:r="http://schemas.openxmlformats.org/officeDocument/2006/relationships" r:embed="rId2"/>
        <a:srcRect b="49500"/>
        <a:stretch/>
      </xdr:blipFill>
      <xdr:spPr bwMode="auto">
        <a:xfrm>
          <a:off x="85725" y="18773775"/>
          <a:ext cx="1447800" cy="619125"/>
        </a:xfrm>
        <a:prstGeom prst="rect">
          <a:avLst/>
        </a:prstGeom>
        <a:ln>
          <a:noFill/>
        </a:ln>
        <a:effectLst>
          <a:outerShdw blurRad="292100" dist="139700" dir="2700000" algn="tl" rotWithShape="0">
            <a:srgbClr val="333333">
              <a:alpha val="65000"/>
            </a:srgbClr>
          </a:outerShdw>
        </a:effectLst>
        <a:extLst>
          <a:ext uri="{53640926-AAD7-44D8-BBD7-CCE9431645EC}">
            <a14:shadowObscured xmlns:a14="http://schemas.microsoft.com/office/drawing/2010/main"/>
          </a:ext>
        </a:extLst>
      </xdr:spPr>
    </xdr:pic>
    <xdr:clientData/>
  </xdr:twoCellAnchor>
  <xdr:twoCellAnchor editAs="oneCell">
    <xdr:from>
      <xdr:col>5</xdr:col>
      <xdr:colOff>2476500</xdr:colOff>
      <xdr:row>0</xdr:row>
      <xdr:rowOff>114300</xdr:rowOff>
    </xdr:from>
    <xdr:to>
      <xdr:col>5</xdr:col>
      <xdr:colOff>3000374</xdr:colOff>
      <xdr:row>0</xdr:row>
      <xdr:rowOff>638174</xdr:rowOff>
    </xdr:to>
    <xdr:pic>
      <xdr:nvPicPr>
        <xdr:cNvPr id="4" name="3 Imagen" descr="Resultado de imagen para gif home">
          <a:hlinkClick xmlns:r="http://schemas.openxmlformats.org/officeDocument/2006/relationships" r:id="rId3"/>
          <a:extLst>
            <a:ext uri="{FF2B5EF4-FFF2-40B4-BE49-F238E27FC236}">
              <a16:creationId xmlns:a16="http://schemas.microsoft.com/office/drawing/2014/main" xmlns="" id="{00000000-0008-0000-0200-000004000000}"/>
            </a:ext>
          </a:extLst>
        </xdr:cNvPr>
        <xdr:cNvPicPr>
          <a:picLocks noChangeAspect="1" noChangeArrowheads="1" noCrop="1"/>
        </xdr:cNvPicPr>
      </xdr:nvPicPr>
      <xdr:blipFill>
        <a:blip xmlns:r="http://schemas.openxmlformats.org/officeDocument/2006/relationships" r:embed="rId4"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277725" y="114300"/>
          <a:ext cx="523874" cy="523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200025</xdr:colOff>
      <xdr:row>1</xdr:row>
      <xdr:rowOff>16935</xdr:rowOff>
    </xdr:from>
    <xdr:to>
      <xdr:col>1</xdr:col>
      <xdr:colOff>485774</xdr:colOff>
      <xdr:row>2</xdr:row>
      <xdr:rowOff>66675</xdr:rowOff>
    </xdr:to>
    <xdr:pic>
      <xdr:nvPicPr>
        <xdr:cNvPr id="2" name="1 Imagen" descr="Resultado de imagen para gif flecha volver">
          <a:hlinkClick xmlns:r="http://schemas.openxmlformats.org/officeDocument/2006/relationships" r:id="rId1"/>
          <a:extLst>
            <a:ext uri="{FF2B5EF4-FFF2-40B4-BE49-F238E27FC236}">
              <a16:creationId xmlns:a16="http://schemas.microsoft.com/office/drawing/2014/main" xmlns="" id="{00000000-0008-0000-0700-00000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0025" y="207435"/>
          <a:ext cx="1047749" cy="240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27</xdr:col>
      <xdr:colOff>201706</xdr:colOff>
      <xdr:row>1</xdr:row>
      <xdr:rowOff>44824</xdr:rowOff>
    </xdr:from>
    <xdr:ext cx="685800" cy="714375"/>
    <xdr:pic>
      <xdr:nvPicPr>
        <xdr:cNvPr id="3" name="image1.gif">
          <a:extLst>
            <a:ext uri="{FF2B5EF4-FFF2-40B4-BE49-F238E27FC236}">
              <a16:creationId xmlns:a16="http://schemas.microsoft.com/office/drawing/2014/main" xmlns="" id="{00000000-0008-0000-0800-000003000000}"/>
            </a:ext>
          </a:extLst>
        </xdr:cNvPr>
        <xdr:cNvPicPr preferRelativeResize="0"/>
      </xdr:nvPicPr>
      <xdr:blipFill>
        <a:blip xmlns:r="http://schemas.openxmlformats.org/officeDocument/2006/relationships" r:embed="rId1" cstate="print"/>
        <a:stretch>
          <a:fillRect/>
        </a:stretch>
      </xdr:blipFill>
      <xdr:spPr>
        <a:xfrm>
          <a:off x="16975231" y="244849"/>
          <a:ext cx="685800" cy="714375"/>
        </a:xfrm>
        <a:prstGeom prst="rect">
          <a:avLst/>
        </a:prstGeom>
        <a:noFill/>
      </xdr:spPr>
    </xdr:pic>
    <xdr:clientData fLocksWithSheet="0"/>
  </xdr:oneCellAnchor>
  <xdr:twoCellAnchor editAs="oneCell">
    <xdr:from>
      <xdr:col>14</xdr:col>
      <xdr:colOff>514350</xdr:colOff>
      <xdr:row>1</xdr:row>
      <xdr:rowOff>104775</xdr:rowOff>
    </xdr:from>
    <xdr:to>
      <xdr:col>14</xdr:col>
      <xdr:colOff>1038651</xdr:colOff>
      <xdr:row>4</xdr:row>
      <xdr:rowOff>57576</xdr:rowOff>
    </xdr:to>
    <xdr:pic>
      <xdr:nvPicPr>
        <xdr:cNvPr id="4" name="Imagen 3">
          <a:hlinkClick xmlns:r="http://schemas.openxmlformats.org/officeDocument/2006/relationships" r:id="rId2"/>
          <a:extLst>
            <a:ext uri="{FF2B5EF4-FFF2-40B4-BE49-F238E27FC236}">
              <a16:creationId xmlns:a16="http://schemas.microsoft.com/office/drawing/2014/main" xmlns="" id="{00000000-0008-0000-0800-000004000000}"/>
            </a:ext>
          </a:extLst>
        </xdr:cNvPr>
        <xdr:cNvPicPr>
          <a:picLocks noChangeAspect="1"/>
        </xdr:cNvPicPr>
      </xdr:nvPicPr>
      <xdr:blipFill>
        <a:blip xmlns:r="http://schemas.openxmlformats.org/officeDocument/2006/relationships" r:embed="rId3"/>
        <a:stretch>
          <a:fillRect/>
        </a:stretch>
      </xdr:blipFill>
      <xdr:spPr>
        <a:xfrm>
          <a:off x="15659100" y="304800"/>
          <a:ext cx="524301" cy="52430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18</xdr:col>
      <xdr:colOff>635000</xdr:colOff>
      <xdr:row>1</xdr:row>
      <xdr:rowOff>170962</xdr:rowOff>
    </xdr:from>
    <xdr:to>
      <xdr:col>20</xdr:col>
      <xdr:colOff>293077</xdr:colOff>
      <xdr:row>2</xdr:row>
      <xdr:rowOff>830384</xdr:rowOff>
    </xdr:to>
    <xdr:pic>
      <xdr:nvPicPr>
        <xdr:cNvPr id="2" name="1 Imagen" descr="Resultado de imagen para gif home">
          <a:hlinkClick xmlns:r="http://schemas.openxmlformats.org/officeDocument/2006/relationships" r:id="rId1"/>
          <a:extLst>
            <a:ext uri="{FF2B5EF4-FFF2-40B4-BE49-F238E27FC236}">
              <a16:creationId xmlns:a16="http://schemas.microsoft.com/office/drawing/2014/main" xmlns="" id="{00000000-0008-0000-0D00-000002000000}"/>
            </a:ext>
          </a:extLst>
        </xdr:cNvPr>
        <xdr:cNvPicPr>
          <a:picLocks noChangeAspect="1" noChangeArrowheads="1" noCrop="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2140769" y="757116"/>
          <a:ext cx="1245577" cy="12455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512883</xdr:colOff>
      <xdr:row>40</xdr:row>
      <xdr:rowOff>146537</xdr:rowOff>
    </xdr:from>
    <xdr:to>
      <xdr:col>20</xdr:col>
      <xdr:colOff>610577</xdr:colOff>
      <xdr:row>40</xdr:row>
      <xdr:rowOff>1563077</xdr:rowOff>
    </xdr:to>
    <xdr:pic>
      <xdr:nvPicPr>
        <xdr:cNvPr id="3" name="2 Imagen">
          <a:hlinkClick xmlns:r="http://schemas.openxmlformats.org/officeDocument/2006/relationships" r:id="rId3"/>
          <a:extLst>
            <a:ext uri="{FF2B5EF4-FFF2-40B4-BE49-F238E27FC236}">
              <a16:creationId xmlns:a16="http://schemas.microsoft.com/office/drawing/2014/main" xmlns="" id="{00000000-0008-0000-0D00-000003000000}"/>
            </a:ext>
          </a:extLst>
        </xdr:cNvPr>
        <xdr:cNvPicPr/>
      </xdr:nvPicPr>
      <xdr:blipFill rotWithShape="1">
        <a:blip xmlns:r="http://schemas.openxmlformats.org/officeDocument/2006/relationships" r:embed="rId4"/>
        <a:srcRect b="49500"/>
        <a:stretch/>
      </xdr:blipFill>
      <xdr:spPr bwMode="auto">
        <a:xfrm>
          <a:off x="30357883" y="56466152"/>
          <a:ext cx="3345963" cy="1416540"/>
        </a:xfrm>
        <a:prstGeom prst="rect">
          <a:avLst/>
        </a:prstGeom>
        <a:ln>
          <a:noFill/>
        </a:ln>
        <a:effectLst>
          <a:outerShdw blurRad="292100" dist="139700" dir="2700000" algn="tl" rotWithShape="0">
            <a:srgbClr val="333333">
              <a:alpha val="65000"/>
            </a:srgbClr>
          </a:outerShdw>
        </a:effectLst>
        <a:extLst>
          <a:ext uri="{53640926-AAD7-44D8-BBD7-CCE9431645EC}">
            <a14:shadowObscured xmlns:a14="http://schemas.microsoft.com/office/drawing/2010/main"/>
          </a:ext>
        </a:extLst>
      </xdr:spPr>
    </xdr:pic>
    <xdr:clientData/>
  </xdr:twoCellAnchor>
  <xdr:twoCellAnchor editAs="oneCell">
    <xdr:from>
      <xdr:col>18</xdr:col>
      <xdr:colOff>635000</xdr:colOff>
      <xdr:row>1</xdr:row>
      <xdr:rowOff>170962</xdr:rowOff>
    </xdr:from>
    <xdr:to>
      <xdr:col>20</xdr:col>
      <xdr:colOff>264502</xdr:colOff>
      <xdr:row>2</xdr:row>
      <xdr:rowOff>831574</xdr:rowOff>
    </xdr:to>
    <xdr:pic>
      <xdr:nvPicPr>
        <xdr:cNvPr id="4" name="1 Imagen" descr="Resultado de imagen para gif home">
          <a:hlinkClick xmlns:r="http://schemas.openxmlformats.org/officeDocument/2006/relationships" r:id="rId1"/>
          <a:extLst>
            <a:ext uri="{FF2B5EF4-FFF2-40B4-BE49-F238E27FC236}">
              <a16:creationId xmlns:a16="http://schemas.microsoft.com/office/drawing/2014/main" xmlns="" id="{00000000-0008-0000-0D00-000004000000}"/>
            </a:ext>
          </a:extLst>
        </xdr:cNvPr>
        <xdr:cNvPicPr>
          <a:picLocks noChangeAspect="1" noChangeArrowheads="1" noCrop="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3772475" y="751987"/>
          <a:ext cx="1210652" cy="12416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367726</xdr:colOff>
      <xdr:row>0</xdr:row>
      <xdr:rowOff>297656</xdr:rowOff>
    </xdr:from>
    <xdr:to>
      <xdr:col>0</xdr:col>
      <xdr:colOff>4822031</xdr:colOff>
      <xdr:row>2</xdr:row>
      <xdr:rowOff>639960</xdr:rowOff>
    </xdr:to>
    <xdr:pic>
      <xdr:nvPicPr>
        <xdr:cNvPr id="5" name="3 Imagen">
          <a:extLst>
            <a:ext uri="{FF2B5EF4-FFF2-40B4-BE49-F238E27FC236}">
              <a16:creationId xmlns:a16="http://schemas.microsoft.com/office/drawing/2014/main" xmlns="" id="{00000000-0008-0000-0D00-000005000000}"/>
            </a:ext>
          </a:extLst>
        </xdr:cNvPr>
        <xdr:cNvPicPr/>
      </xdr:nvPicPr>
      <xdr:blipFill>
        <a:blip xmlns:r="http://schemas.openxmlformats.org/officeDocument/2006/relationships" r:embed="rId5"/>
        <a:stretch>
          <a:fillRect/>
        </a:stretch>
      </xdr:blipFill>
      <xdr:spPr>
        <a:xfrm>
          <a:off x="367726" y="297656"/>
          <a:ext cx="4454305" cy="1485304"/>
        </a:xfrm>
        <a:prstGeom prst="rect">
          <a:avLst/>
        </a:prstGeom>
        <a:noFill/>
        <a:ln>
          <a:noFill/>
          <a:prstDash/>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16</xdr:col>
      <xdr:colOff>361950</xdr:colOff>
      <xdr:row>1</xdr:row>
      <xdr:rowOff>47625</xdr:rowOff>
    </xdr:from>
    <xdr:to>
      <xdr:col>16</xdr:col>
      <xdr:colOff>1047750</xdr:colOff>
      <xdr:row>4</xdr:row>
      <xdr:rowOff>161925</xdr:rowOff>
    </xdr:to>
    <xdr:pic>
      <xdr:nvPicPr>
        <xdr:cNvPr id="2" name="Imagen 1" descr="Resultado de imagen para Logo bogota">
          <a:extLst>
            <a:ext uri="{FF2B5EF4-FFF2-40B4-BE49-F238E27FC236}">
              <a16:creationId xmlns:a16="http://schemas.microsoft.com/office/drawing/2014/main" xmlns="" id="{00000000-0008-0000-0E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77975" y="247650"/>
          <a:ext cx="685800"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olga.corzo/Documents/2020%20-%20CONTROL%20INTERNO-MILENA/Aseguramiento/Mapa%20de%20aseguramiento.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os%20de%20Trabajo/Carpetas%20Electr&#243;nicas%20RBIA/Auditor&#237;a%20con%20Base%20en%20Riesgo%20AF%202013/D%20-%20Borrador%20Informe%20Auditor&#237;a%20Actual/RBIA%20Audit%20Opinion%20Matrix%20Auto.FINAL.6.11.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uctura"/>
      <sheetName val="Diagnóstico_RR"/>
      <sheetName val="Formulas"/>
      <sheetName val="Segunda línea"/>
      <sheetName val="Mapa de Aseguramiento"/>
      <sheetName val="Observaciones OCI"/>
      <sheetName val="Hoja2"/>
    </sheetNames>
    <sheetDataSet>
      <sheetData sheetId="0" refreshError="1"/>
      <sheetData sheetId="1" refreshError="1"/>
      <sheetData sheetId="2" refreshError="1"/>
      <sheetData sheetId="3">
        <row r="2">
          <cell r="A2" t="str">
            <v>Seleccione…</v>
          </cell>
          <cell r="B2" t="str">
            <v>Seleccione…</v>
          </cell>
        </row>
        <row r="3">
          <cell r="A3" t="str">
            <v>P</v>
          </cell>
          <cell r="B3" t="str">
            <v>Representante Legal</v>
          </cell>
        </row>
        <row r="4">
          <cell r="A4" t="str">
            <v>A</v>
          </cell>
          <cell r="B4" t="str">
            <v>Secretario</v>
          </cell>
        </row>
        <row r="5">
          <cell r="A5" t="str">
            <v>E</v>
          </cell>
          <cell r="B5" t="str">
            <v>Director / Jefe de Oficina</v>
          </cell>
        </row>
        <row r="6">
          <cell r="A6" t="str">
            <v>V</v>
          </cell>
          <cell r="B6" t="str">
            <v>Coordinador</v>
          </cell>
        </row>
        <row r="7">
          <cell r="A7" t="str">
            <v>P-A</v>
          </cell>
          <cell r="B7" t="str">
            <v>Asesor</v>
          </cell>
        </row>
        <row r="8">
          <cell r="A8" t="str">
            <v>P-E</v>
          </cell>
          <cell r="B8" t="str">
            <v>Profesional</v>
          </cell>
        </row>
        <row r="9">
          <cell r="A9" t="str">
            <v>P-V</v>
          </cell>
          <cell r="B9" t="str">
            <v>Técnico</v>
          </cell>
        </row>
        <row r="10">
          <cell r="A10" t="str">
            <v>A-E</v>
          </cell>
          <cell r="B10" t="str">
            <v>Otro</v>
          </cell>
        </row>
        <row r="11">
          <cell r="A11" t="str">
            <v>A-V</v>
          </cell>
        </row>
        <row r="12">
          <cell r="A12" t="str">
            <v>E-V</v>
          </cell>
          <cell r="B12" t="str">
            <v>SELECCIONE X</v>
          </cell>
        </row>
        <row r="13">
          <cell r="A13" t="str">
            <v>P-A-E</v>
          </cell>
          <cell r="B13" t="str">
            <v>X</v>
          </cell>
        </row>
        <row r="14">
          <cell r="A14" t="str">
            <v>P-E-V</v>
          </cell>
        </row>
        <row r="15">
          <cell r="A15" t="str">
            <v>A-E-V</v>
          </cell>
        </row>
        <row r="16">
          <cell r="A16" t="str">
            <v>P-A-V</v>
          </cell>
        </row>
        <row r="17">
          <cell r="A17" t="str">
            <v>P-A-E-V</v>
          </cell>
        </row>
        <row r="18">
          <cell r="A18" t="str">
            <v>No aplica</v>
          </cell>
        </row>
      </sheetData>
      <sheetData sheetId="4">
        <row r="7">
          <cell r="A7" t="str">
            <v>Segunda Línea de Defensa1</v>
          </cell>
        </row>
      </sheetData>
      <sheetData sheetId="5"/>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Scores"/>
      <sheetName val="Lookup"/>
      <sheetName val="REFERENCIAS"/>
    </sheetNames>
    <sheetDataSet>
      <sheetData sheetId="0"/>
      <sheetData sheetId="1">
        <row r="2">
          <cell r="B2" t="str">
            <v>L</v>
          </cell>
        </row>
        <row r="3">
          <cell r="B3" t="str">
            <v>M</v>
          </cell>
        </row>
        <row r="4">
          <cell r="B4" t="str">
            <v>H</v>
          </cell>
        </row>
        <row r="5">
          <cell r="B5" t="str">
            <v>N/A</v>
          </cell>
        </row>
      </sheetData>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N17"/>
  <sheetViews>
    <sheetView workbookViewId="0">
      <selection activeCell="C6" sqref="C6:N6"/>
    </sheetView>
  </sheetViews>
  <sheetFormatPr baseColWidth="10" defaultColWidth="11.42578125" defaultRowHeight="15"/>
  <cols>
    <col min="1" max="16384" width="11.42578125" style="73"/>
  </cols>
  <sheetData>
    <row r="4" spans="3:14" ht="15.75" thickBot="1"/>
    <row r="5" spans="3:14" ht="68.25" customHeight="1" thickBot="1">
      <c r="C5" s="191" t="s">
        <v>0</v>
      </c>
      <c r="D5" s="192"/>
      <c r="E5" s="192"/>
      <c r="F5" s="192"/>
      <c r="G5" s="192"/>
      <c r="H5" s="192"/>
      <c r="I5" s="192"/>
      <c r="J5" s="192"/>
      <c r="K5" s="192"/>
      <c r="L5" s="192"/>
      <c r="M5" s="192"/>
      <c r="N5" s="193"/>
    </row>
    <row r="6" spans="3:14" ht="288.75" customHeight="1" thickBot="1">
      <c r="C6" s="188" t="s">
        <v>1</v>
      </c>
      <c r="D6" s="189"/>
      <c r="E6" s="189"/>
      <c r="F6" s="189"/>
      <c r="G6" s="189"/>
      <c r="H6" s="189"/>
      <c r="I6" s="189"/>
      <c r="J6" s="189"/>
      <c r="K6" s="189"/>
      <c r="L6" s="189"/>
      <c r="M6" s="189"/>
      <c r="N6" s="190"/>
    </row>
    <row r="7" spans="3:14" ht="45" customHeight="1" thickBot="1">
      <c r="C7" s="177"/>
      <c r="D7" s="60" t="s">
        <v>2</v>
      </c>
      <c r="E7" s="178"/>
      <c r="F7" s="178"/>
      <c r="G7" s="178"/>
      <c r="H7" s="178"/>
      <c r="I7" s="178"/>
      <c r="J7" s="178"/>
      <c r="K7" s="178"/>
      <c r="L7" s="178"/>
      <c r="M7" s="178"/>
      <c r="N7" s="179"/>
    </row>
    <row r="8" spans="3:14" ht="45" customHeight="1">
      <c r="C8" s="57"/>
      <c r="D8" s="63" t="s">
        <v>3</v>
      </c>
      <c r="E8" s="58"/>
      <c r="F8" s="58"/>
      <c r="G8" s="58"/>
      <c r="H8" s="58"/>
      <c r="I8" s="58"/>
      <c r="J8" s="58"/>
      <c r="K8" s="58"/>
      <c r="L8" s="58"/>
      <c r="M8" s="58"/>
      <c r="N8" s="59"/>
    </row>
    <row r="9" spans="3:14">
      <c r="C9" s="44"/>
      <c r="D9" s="38"/>
      <c r="E9" s="38"/>
      <c r="F9" s="38"/>
      <c r="G9" s="38"/>
      <c r="H9" s="38"/>
      <c r="I9" s="38"/>
      <c r="J9" s="38"/>
      <c r="K9" s="38"/>
      <c r="L9" s="38"/>
      <c r="M9" s="38"/>
      <c r="N9" s="39"/>
    </row>
    <row r="10" spans="3:14" ht="18">
      <c r="C10" s="37"/>
      <c r="D10" s="45" t="s">
        <v>4</v>
      </c>
      <c r="E10" s="43"/>
      <c r="F10" s="38"/>
      <c r="G10" s="38"/>
      <c r="H10" s="38"/>
      <c r="I10" s="38"/>
      <c r="J10" s="38"/>
      <c r="K10" s="38"/>
      <c r="L10" s="38"/>
      <c r="M10" s="38"/>
      <c r="N10" s="39"/>
    </row>
    <row r="11" spans="3:14" ht="15.75" thickBot="1">
      <c r="C11" s="46"/>
      <c r="D11" s="41"/>
      <c r="E11" s="41"/>
      <c r="F11" s="41"/>
      <c r="G11" s="41"/>
      <c r="H11" s="41"/>
      <c r="I11" s="41"/>
      <c r="J11" s="41"/>
      <c r="K11" s="41"/>
      <c r="L11" s="41"/>
      <c r="M11" s="41"/>
      <c r="N11" s="42"/>
    </row>
    <row r="12" spans="3:14">
      <c r="C12" s="44"/>
      <c r="D12" s="38"/>
      <c r="E12" s="38"/>
      <c r="F12" s="38"/>
      <c r="G12" s="38"/>
      <c r="H12" s="38"/>
      <c r="I12" s="38"/>
      <c r="J12" s="38"/>
      <c r="K12" s="38"/>
      <c r="L12" s="38"/>
      <c r="M12" s="38"/>
      <c r="N12" s="39"/>
    </row>
    <row r="13" spans="3:14" ht="18">
      <c r="C13" s="37"/>
      <c r="D13" s="45" t="s">
        <v>5</v>
      </c>
      <c r="E13" s="43"/>
      <c r="F13" s="38"/>
      <c r="G13" s="38"/>
      <c r="H13" s="38"/>
      <c r="I13" s="38"/>
      <c r="J13" s="38"/>
      <c r="K13" s="38"/>
      <c r="L13" s="38"/>
      <c r="M13" s="38"/>
      <c r="N13" s="39"/>
    </row>
    <row r="14" spans="3:14" ht="15.75" thickBot="1">
      <c r="C14" s="46"/>
      <c r="D14" s="41"/>
      <c r="E14" s="41"/>
      <c r="F14" s="41"/>
      <c r="G14" s="41"/>
      <c r="H14" s="41"/>
      <c r="I14" s="41"/>
      <c r="J14" s="41"/>
      <c r="K14" s="41"/>
      <c r="L14" s="41"/>
      <c r="M14" s="41"/>
      <c r="N14" s="42"/>
    </row>
    <row r="15" spans="3:14">
      <c r="C15" s="44"/>
      <c r="D15" s="38"/>
      <c r="E15" s="38"/>
      <c r="F15" s="38"/>
      <c r="G15" s="38"/>
      <c r="H15" s="38"/>
      <c r="I15" s="38"/>
      <c r="J15" s="38"/>
      <c r="K15" s="38"/>
      <c r="L15" s="38"/>
      <c r="M15" s="38"/>
      <c r="N15" s="39"/>
    </row>
    <row r="16" spans="3:14" ht="18">
      <c r="C16" s="37"/>
      <c r="D16" s="45" t="s">
        <v>6</v>
      </c>
      <c r="E16" s="43"/>
      <c r="F16" s="38"/>
      <c r="G16" s="38"/>
      <c r="H16" s="38"/>
      <c r="I16" s="38"/>
      <c r="J16" s="38"/>
      <c r="K16" s="38"/>
      <c r="L16" s="38"/>
      <c r="M16" s="38"/>
      <c r="N16" s="39"/>
    </row>
    <row r="17" spans="3:14" ht="15.75" thickBot="1">
      <c r="C17" s="46"/>
      <c r="D17" s="41"/>
      <c r="E17" s="41"/>
      <c r="F17" s="41"/>
      <c r="G17" s="41"/>
      <c r="H17" s="41"/>
      <c r="I17" s="41"/>
      <c r="J17" s="41"/>
      <c r="K17" s="41"/>
      <c r="L17" s="41"/>
      <c r="M17" s="41"/>
      <c r="N17" s="42"/>
    </row>
  </sheetData>
  <mergeCells count="2">
    <mergeCell ref="C6:N6"/>
    <mergeCell ref="C5:N5"/>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workbookViewId="0">
      <selection sqref="A1:F1"/>
    </sheetView>
  </sheetViews>
  <sheetFormatPr baseColWidth="10" defaultColWidth="11.42578125" defaultRowHeight="15"/>
  <cols>
    <col min="1" max="1" width="43.28515625" style="73" customWidth="1"/>
    <col min="2" max="2" width="103.7109375" style="73" customWidth="1"/>
    <col min="3" max="16384" width="11.42578125" style="73"/>
  </cols>
  <sheetData>
    <row r="1" spans="1:2" ht="46.5" customHeight="1">
      <c r="A1" s="194" t="s">
        <v>2</v>
      </c>
      <c r="B1" s="195"/>
    </row>
    <row r="2" spans="1:2" ht="78" customHeight="1">
      <c r="A2" s="71" t="s">
        <v>7</v>
      </c>
      <c r="B2" s="66" t="s">
        <v>8</v>
      </c>
    </row>
    <row r="3" spans="1:2" ht="78" customHeight="1">
      <c r="A3" s="71" t="s">
        <v>9</v>
      </c>
      <c r="B3" s="66" t="s">
        <v>10</v>
      </c>
    </row>
    <row r="4" spans="1:2" ht="78" customHeight="1">
      <c r="A4" s="71" t="s">
        <v>11</v>
      </c>
      <c r="B4" s="66" t="s">
        <v>12</v>
      </c>
    </row>
    <row r="5" spans="1:2" ht="201.75" customHeight="1">
      <c r="A5" s="71" t="s">
        <v>13</v>
      </c>
      <c r="B5" s="66" t="s">
        <v>14</v>
      </c>
    </row>
    <row r="6" spans="1:2" ht="78" customHeight="1">
      <c r="A6" s="71" t="s">
        <v>15</v>
      </c>
      <c r="B6" s="66" t="s">
        <v>16</v>
      </c>
    </row>
    <row r="7" spans="1:2" ht="78" customHeight="1">
      <c r="A7" s="70" t="s">
        <v>17</v>
      </c>
      <c r="B7" s="66" t="s">
        <v>18</v>
      </c>
    </row>
    <row r="8" spans="1:2" ht="78" customHeight="1">
      <c r="A8" s="71" t="s">
        <v>19</v>
      </c>
      <c r="B8" s="66" t="s">
        <v>20</v>
      </c>
    </row>
    <row r="9" spans="1:2" ht="78" customHeight="1">
      <c r="A9" s="70" t="s">
        <v>21</v>
      </c>
      <c r="B9" s="66" t="s">
        <v>22</v>
      </c>
    </row>
    <row r="10" spans="1:2" ht="78" customHeight="1">
      <c r="A10" s="70" t="s">
        <v>23</v>
      </c>
      <c r="B10" s="66" t="s">
        <v>24</v>
      </c>
    </row>
    <row r="11" spans="1:2" ht="78" customHeight="1">
      <c r="A11" s="71" t="s">
        <v>25</v>
      </c>
      <c r="B11" s="66" t="s">
        <v>26</v>
      </c>
    </row>
    <row r="12" spans="1:2" ht="78" customHeight="1">
      <c r="A12" s="71" t="s">
        <v>27</v>
      </c>
      <c r="B12" s="66" t="s">
        <v>28</v>
      </c>
    </row>
    <row r="13" spans="1:2" ht="78" customHeight="1">
      <c r="A13" s="71" t="s">
        <v>29</v>
      </c>
      <c r="B13" s="66" t="s">
        <v>30</v>
      </c>
    </row>
    <row r="14" spans="1:2" ht="110.25" customHeight="1">
      <c r="A14" s="71" t="s">
        <v>31</v>
      </c>
      <c r="B14" s="66" t="s">
        <v>32</v>
      </c>
    </row>
    <row r="15" spans="1:2" ht="78" customHeight="1">
      <c r="A15" s="71" t="s">
        <v>33</v>
      </c>
      <c r="B15" s="66" t="s">
        <v>34</v>
      </c>
    </row>
    <row r="16" spans="1:2" ht="78" customHeight="1">
      <c r="A16" s="99" t="s">
        <v>35</v>
      </c>
      <c r="B16" s="100" t="s">
        <v>36</v>
      </c>
    </row>
    <row r="17" spans="1:2">
      <c r="A17" s="101"/>
      <c r="B17" s="102"/>
    </row>
    <row r="18" spans="1:2">
      <c r="A18" s="101"/>
      <c r="B18" s="102"/>
    </row>
    <row r="19" spans="1:2">
      <c r="A19" s="101"/>
      <c r="B19" s="102"/>
    </row>
    <row r="20" spans="1:2">
      <c r="A20" s="103"/>
      <c r="B20" s="102"/>
    </row>
    <row r="21" spans="1:2">
      <c r="A21" s="104"/>
      <c r="B21" s="102"/>
    </row>
    <row r="22" spans="1:2">
      <c r="A22" s="104"/>
      <c r="B22" s="102"/>
    </row>
    <row r="23" spans="1:2">
      <c r="A23" s="104"/>
      <c r="B23" s="102"/>
    </row>
    <row r="24" spans="1:2">
      <c r="A24" s="98"/>
    </row>
    <row r="25" spans="1:2">
      <c r="A25" s="98"/>
    </row>
    <row r="26" spans="1:2">
      <c r="A26" s="98"/>
    </row>
    <row r="27" spans="1:2">
      <c r="A27" s="98"/>
    </row>
  </sheetData>
  <sortState ref="A6:A19">
    <sortCondition ref="A5"/>
  </sortState>
  <mergeCells count="1">
    <mergeCell ref="A1:B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3"/>
  <sheetViews>
    <sheetView workbookViewId="0">
      <selection sqref="A1:F1"/>
    </sheetView>
  </sheetViews>
  <sheetFormatPr baseColWidth="10" defaultColWidth="11.42578125" defaultRowHeight="15"/>
  <cols>
    <col min="1" max="1" width="24.140625" style="43" customWidth="1"/>
    <col min="2" max="2" width="44.42578125" style="43" customWidth="1"/>
    <col min="3" max="3" width="26.140625" style="43" customWidth="1"/>
    <col min="4" max="4" width="27" style="43" customWidth="1"/>
    <col min="5" max="5" width="25.28515625" style="43" customWidth="1"/>
    <col min="6" max="6" width="45.7109375" style="43" customWidth="1"/>
    <col min="7" max="13" width="11.42578125" style="43"/>
    <col min="14" max="14" width="27.5703125" style="43" customWidth="1"/>
    <col min="15" max="16384" width="11.42578125" style="43"/>
  </cols>
  <sheetData>
    <row r="1" spans="1:14" ht="72" customHeight="1">
      <c r="A1" s="78" t="s">
        <v>37</v>
      </c>
      <c r="B1" s="196" t="s">
        <v>38</v>
      </c>
      <c r="C1" s="196"/>
      <c r="D1" s="196"/>
      <c r="E1" s="196"/>
      <c r="F1" s="197"/>
      <c r="G1" s="74"/>
      <c r="H1" s="74"/>
      <c r="I1" s="74"/>
      <c r="J1" s="74"/>
      <c r="K1" s="74"/>
      <c r="L1" s="74"/>
      <c r="M1" s="76"/>
      <c r="N1" s="77"/>
    </row>
    <row r="2" spans="1:14" ht="16.5">
      <c r="A2" s="79" t="s">
        <v>39</v>
      </c>
      <c r="B2" s="6"/>
      <c r="C2" s="38"/>
      <c r="D2" s="38"/>
      <c r="E2" s="38"/>
      <c r="F2" s="39"/>
    </row>
    <row r="3" spans="1:14" ht="76.5" customHeight="1">
      <c r="A3" s="198" t="s">
        <v>40</v>
      </c>
      <c r="B3" s="199"/>
      <c r="C3" s="199"/>
      <c r="D3" s="199"/>
      <c r="E3" s="199"/>
      <c r="F3" s="200"/>
    </row>
    <row r="4" spans="1:14" ht="24.75" customHeight="1">
      <c r="A4" s="80"/>
      <c r="B4" s="81"/>
      <c r="C4" s="81"/>
      <c r="D4" s="81"/>
      <c r="E4" s="81"/>
      <c r="F4" s="82"/>
    </row>
    <row r="5" spans="1:14" ht="28.5">
      <c r="A5" s="180" t="s">
        <v>41</v>
      </c>
      <c r="B5" s="64" t="s">
        <v>42</v>
      </c>
      <c r="C5" s="64" t="s">
        <v>43</v>
      </c>
      <c r="D5" s="64" t="s">
        <v>44</v>
      </c>
      <c r="E5" s="64" t="s">
        <v>45</v>
      </c>
      <c r="F5" s="83" t="s">
        <v>46</v>
      </c>
      <c r="G5" s="75"/>
    </row>
    <row r="6" spans="1:14" ht="30.75" customHeight="1">
      <c r="A6" s="203" t="s">
        <v>47</v>
      </c>
      <c r="B6" s="67" t="s">
        <v>48</v>
      </c>
      <c r="C6" s="68"/>
      <c r="D6" s="69"/>
      <c r="E6" s="69"/>
      <c r="F6" s="84"/>
    </row>
    <row r="7" spans="1:14" ht="30.75" customHeight="1">
      <c r="A7" s="203"/>
      <c r="B7" s="67" t="s">
        <v>49</v>
      </c>
      <c r="C7" s="68"/>
      <c r="D7" s="69"/>
      <c r="E7" s="69"/>
      <c r="F7" s="84"/>
    </row>
    <row r="8" spans="1:14" ht="30.75" customHeight="1">
      <c r="A8" s="203"/>
      <c r="B8" s="67" t="s">
        <v>50</v>
      </c>
      <c r="C8" s="69"/>
      <c r="D8" s="69"/>
      <c r="E8" s="69"/>
      <c r="F8" s="84"/>
    </row>
    <row r="9" spans="1:14" ht="30.75" customHeight="1">
      <c r="A9" s="203"/>
      <c r="B9" s="67" t="s">
        <v>51</v>
      </c>
      <c r="C9" s="69"/>
      <c r="D9" s="69"/>
      <c r="E9" s="69"/>
      <c r="F9" s="84"/>
    </row>
    <row r="10" spans="1:14" ht="30.75" customHeight="1">
      <c r="A10" s="203"/>
      <c r="B10" s="67" t="s">
        <v>52</v>
      </c>
      <c r="C10" s="69"/>
      <c r="D10" s="69"/>
      <c r="E10" s="69"/>
      <c r="F10" s="84"/>
    </row>
    <row r="11" spans="1:14" ht="30.75" customHeight="1">
      <c r="A11" s="203"/>
      <c r="B11" s="67" t="s">
        <v>53</v>
      </c>
      <c r="C11" s="69"/>
      <c r="D11" s="69"/>
      <c r="E11" s="69"/>
      <c r="F11" s="84"/>
    </row>
    <row r="12" spans="1:14" ht="30.75" customHeight="1">
      <c r="A12" s="203"/>
      <c r="B12" s="67" t="s">
        <v>54</v>
      </c>
      <c r="C12" s="69"/>
      <c r="D12" s="69"/>
      <c r="E12" s="69"/>
      <c r="F12" s="84"/>
    </row>
    <row r="13" spans="1:14" ht="30.75" customHeight="1">
      <c r="A13" s="203"/>
      <c r="B13" s="67" t="s">
        <v>55</v>
      </c>
      <c r="C13" s="69"/>
      <c r="D13" s="69"/>
      <c r="E13" s="69"/>
      <c r="F13" s="84"/>
    </row>
    <row r="14" spans="1:14" ht="30.75" customHeight="1">
      <c r="A14" s="203"/>
      <c r="B14" s="67" t="s">
        <v>56</v>
      </c>
      <c r="C14" s="69"/>
      <c r="D14" s="69"/>
      <c r="E14" s="69"/>
      <c r="F14" s="84"/>
    </row>
    <row r="15" spans="1:14" ht="30.75" customHeight="1">
      <c r="A15" s="203"/>
      <c r="B15" s="67" t="s">
        <v>57</v>
      </c>
      <c r="C15" s="69"/>
      <c r="D15" s="69"/>
      <c r="E15" s="69"/>
      <c r="F15" s="84"/>
    </row>
    <row r="16" spans="1:14" ht="30.75" customHeight="1">
      <c r="A16" s="203"/>
      <c r="B16" s="67" t="s">
        <v>58</v>
      </c>
      <c r="C16" s="69"/>
      <c r="D16" s="69"/>
      <c r="E16" s="69"/>
      <c r="F16" s="84"/>
    </row>
    <row r="17" spans="1:6" ht="37.5" customHeight="1">
      <c r="A17" s="201" t="s">
        <v>59</v>
      </c>
      <c r="B17" s="72" t="s">
        <v>60</v>
      </c>
      <c r="C17" s="65"/>
      <c r="D17" s="65"/>
      <c r="E17" s="65"/>
      <c r="F17" s="85"/>
    </row>
    <row r="18" spans="1:6" ht="37.5" customHeight="1">
      <c r="A18" s="201"/>
      <c r="B18" s="72" t="s">
        <v>61</v>
      </c>
      <c r="C18" s="65"/>
      <c r="D18" s="65"/>
      <c r="E18" s="65"/>
      <c r="F18" s="85"/>
    </row>
    <row r="19" spans="1:6" ht="37.5" customHeight="1">
      <c r="A19" s="201"/>
      <c r="B19" s="72" t="s">
        <v>62</v>
      </c>
      <c r="C19" s="65"/>
      <c r="D19" s="65"/>
      <c r="E19" s="65"/>
      <c r="F19" s="85"/>
    </row>
    <row r="20" spans="1:6" ht="37.5" customHeight="1">
      <c r="A20" s="201"/>
      <c r="B20" s="72" t="s">
        <v>63</v>
      </c>
      <c r="C20" s="65"/>
      <c r="D20" s="65"/>
      <c r="E20" s="65"/>
      <c r="F20" s="85"/>
    </row>
    <row r="21" spans="1:6" ht="37.5" customHeight="1">
      <c r="A21" s="201"/>
      <c r="B21" s="72" t="s">
        <v>64</v>
      </c>
      <c r="C21" s="65"/>
      <c r="D21" s="65"/>
      <c r="E21" s="65"/>
      <c r="F21" s="85"/>
    </row>
    <row r="22" spans="1:6" ht="37.5" customHeight="1">
      <c r="A22" s="201"/>
      <c r="B22" s="72" t="s">
        <v>65</v>
      </c>
      <c r="C22" s="65"/>
      <c r="D22" s="65"/>
      <c r="E22" s="65"/>
      <c r="F22" s="85"/>
    </row>
    <row r="23" spans="1:6" ht="37.5" customHeight="1">
      <c r="A23" s="201"/>
      <c r="B23" s="72" t="s">
        <v>66</v>
      </c>
      <c r="C23" s="65"/>
      <c r="D23" s="65"/>
      <c r="E23" s="65"/>
      <c r="F23" s="85"/>
    </row>
    <row r="24" spans="1:6" ht="37.5" customHeight="1">
      <c r="A24" s="201"/>
      <c r="B24" s="67" t="s">
        <v>67</v>
      </c>
      <c r="C24" s="65"/>
      <c r="D24" s="65"/>
      <c r="E24" s="65"/>
      <c r="F24" s="85"/>
    </row>
    <row r="25" spans="1:6" ht="37.5" customHeight="1">
      <c r="A25" s="201"/>
      <c r="B25" s="67" t="s">
        <v>68</v>
      </c>
      <c r="C25" s="65"/>
      <c r="D25" s="65"/>
      <c r="E25" s="65"/>
      <c r="F25" s="85"/>
    </row>
    <row r="26" spans="1:6" ht="37.5" customHeight="1">
      <c r="A26" s="201"/>
      <c r="B26" s="67" t="s">
        <v>69</v>
      </c>
      <c r="C26" s="65"/>
      <c r="D26" s="65"/>
      <c r="E26" s="65"/>
      <c r="F26" s="85"/>
    </row>
    <row r="27" spans="1:6" ht="37.5" customHeight="1">
      <c r="A27" s="201"/>
      <c r="B27" s="67" t="s">
        <v>70</v>
      </c>
      <c r="C27" s="65"/>
      <c r="D27" s="65"/>
      <c r="E27" s="65"/>
      <c r="F27" s="85"/>
    </row>
    <row r="28" spans="1:6" ht="37.5" customHeight="1">
      <c r="A28" s="204" t="s">
        <v>71</v>
      </c>
      <c r="B28" s="67" t="s">
        <v>72</v>
      </c>
      <c r="C28" s="65"/>
      <c r="D28" s="65"/>
      <c r="E28" s="65"/>
      <c r="F28" s="85"/>
    </row>
    <row r="29" spans="1:6" ht="37.5" customHeight="1">
      <c r="A29" s="205"/>
      <c r="B29" s="67" t="s">
        <v>73</v>
      </c>
      <c r="C29" s="65"/>
      <c r="D29" s="65"/>
      <c r="E29" s="65"/>
      <c r="F29" s="85"/>
    </row>
    <row r="30" spans="1:6" ht="37.5" customHeight="1">
      <c r="A30" s="205"/>
      <c r="B30" s="67" t="s">
        <v>74</v>
      </c>
      <c r="C30" s="65"/>
      <c r="D30" s="65"/>
      <c r="E30" s="65"/>
      <c r="F30" s="85"/>
    </row>
    <row r="31" spans="1:6" ht="37.5" customHeight="1">
      <c r="A31" s="205"/>
      <c r="B31" s="67" t="s">
        <v>75</v>
      </c>
      <c r="C31" s="65"/>
      <c r="D31" s="65"/>
      <c r="E31" s="65"/>
      <c r="F31" s="85"/>
    </row>
    <row r="32" spans="1:6" ht="37.5" customHeight="1">
      <c r="A32" s="206"/>
      <c r="B32" s="67" t="s">
        <v>76</v>
      </c>
      <c r="C32" s="65"/>
      <c r="D32" s="65"/>
      <c r="E32" s="65"/>
      <c r="F32" s="85"/>
    </row>
    <row r="33" spans="1:6" ht="43.5" customHeight="1">
      <c r="A33" s="201" t="s">
        <v>77</v>
      </c>
      <c r="B33" s="67" t="s">
        <v>78</v>
      </c>
      <c r="C33" s="65"/>
      <c r="D33" s="65"/>
      <c r="E33" s="65"/>
      <c r="F33" s="85"/>
    </row>
    <row r="34" spans="1:6" ht="43.5" customHeight="1">
      <c r="A34" s="201"/>
      <c r="B34" s="67" t="s">
        <v>79</v>
      </c>
      <c r="C34" s="65"/>
      <c r="D34" s="65"/>
      <c r="E34" s="65"/>
      <c r="F34" s="85"/>
    </row>
    <row r="35" spans="1:6" ht="43.5" customHeight="1">
      <c r="A35" s="201"/>
      <c r="B35" s="67" t="s">
        <v>80</v>
      </c>
      <c r="C35" s="65"/>
      <c r="D35" s="65"/>
      <c r="E35" s="65"/>
      <c r="F35" s="85"/>
    </row>
    <row r="36" spans="1:6" ht="43.5" customHeight="1">
      <c r="A36" s="201"/>
      <c r="B36" s="67" t="s">
        <v>81</v>
      </c>
      <c r="C36" s="65"/>
      <c r="D36" s="65"/>
      <c r="E36" s="65"/>
      <c r="F36" s="85"/>
    </row>
    <row r="37" spans="1:6" ht="43.5" customHeight="1">
      <c r="A37" s="201"/>
      <c r="B37" s="67" t="s">
        <v>82</v>
      </c>
      <c r="C37" s="65"/>
      <c r="D37" s="65"/>
      <c r="E37" s="65"/>
      <c r="F37" s="85"/>
    </row>
    <row r="38" spans="1:6" ht="33">
      <c r="A38" s="201"/>
      <c r="B38" s="67" t="s">
        <v>83</v>
      </c>
      <c r="C38" s="65"/>
      <c r="D38" s="65"/>
      <c r="E38" s="65"/>
      <c r="F38" s="85"/>
    </row>
    <row r="39" spans="1:6" ht="36" customHeight="1" thickBot="1">
      <c r="A39" s="202"/>
      <c r="B39" s="86" t="s">
        <v>84</v>
      </c>
      <c r="C39" s="87"/>
      <c r="D39" s="87"/>
      <c r="E39" s="87"/>
      <c r="F39" s="88"/>
    </row>
    <row r="40" spans="1:6" ht="16.5">
      <c r="A40" s="97"/>
      <c r="B40" s="97"/>
      <c r="C40" s="97"/>
      <c r="D40" s="97"/>
      <c r="E40" s="97"/>
      <c r="F40" s="97"/>
    </row>
    <row r="41" spans="1:6" ht="16.5">
      <c r="A41" s="97"/>
      <c r="B41" s="97"/>
      <c r="C41" s="97"/>
      <c r="D41" s="97"/>
      <c r="E41" s="97"/>
      <c r="F41" s="97"/>
    </row>
    <row r="42" spans="1:6" ht="16.5">
      <c r="A42" s="89"/>
      <c r="B42" s="89"/>
      <c r="C42" s="89"/>
      <c r="D42" s="89"/>
      <c r="E42" s="89"/>
      <c r="F42" s="89"/>
    </row>
    <row r="43" spans="1:6" ht="16.5">
      <c r="A43" s="89"/>
      <c r="B43" s="89"/>
      <c r="C43" s="89"/>
      <c r="D43" s="89"/>
      <c r="E43" s="89"/>
      <c r="F43" s="89"/>
    </row>
  </sheetData>
  <mergeCells count="6">
    <mergeCell ref="B1:F1"/>
    <mergeCell ref="A3:F3"/>
    <mergeCell ref="A33:A39"/>
    <mergeCell ref="A6:A16"/>
    <mergeCell ref="A17:A27"/>
    <mergeCell ref="A28:A32"/>
  </mergeCells>
  <dataValidations count="4">
    <dataValidation allowBlank="1" showInputMessage="1" showErrorMessage="1" prompt="Registre el documento soporte donde se encuentra el item del repositorio de la entidad. (Físico o Magnético)" sqref="C5"/>
    <dataValidation allowBlank="1" showInputMessage="1" showErrorMessage="1" prompt="Registre la fecha de vigencia del soporte relacionado. Cuando sean distintos documentos y fechas en el ítem como procesos. relacione donde se encuentra el registro de actualziaciones." sqref="D5"/>
    <dataValidation allowBlank="1" showInputMessage="1" showErrorMessage="1" prompt="Registre SI, si tiene acceso al documento, NO cuando exista alguna limitación en su acceso, indicando en las Notas del equipo Auditor la observación._x000a_" sqref="E5"/>
    <dataValidation allowBlank="1" showInputMessage="1" showErrorMessage="1" prompt="Registre notas de relevancia de orientación sobre la información. Ej: Version desactualizada, No se presentó auditoría regular en la última vigencia, etc." sqref="F5"/>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K15"/>
  <sheetViews>
    <sheetView workbookViewId="0">
      <selection activeCell="C9" sqref="C9:K9"/>
    </sheetView>
  </sheetViews>
  <sheetFormatPr baseColWidth="10" defaultColWidth="11.42578125" defaultRowHeight="15"/>
  <cols>
    <col min="1" max="2" width="11.42578125" style="43"/>
    <col min="3" max="3" width="16.85546875" style="43" customWidth="1"/>
    <col min="4" max="16384" width="11.42578125" style="43"/>
  </cols>
  <sheetData>
    <row r="4" spans="3:11" ht="15.75" thickBot="1"/>
    <row r="5" spans="3:11">
      <c r="C5" s="91" t="s">
        <v>85</v>
      </c>
      <c r="D5" s="92"/>
      <c r="E5" s="92"/>
      <c r="F5" s="92"/>
      <c r="G5" s="92"/>
      <c r="H5" s="92"/>
      <c r="I5" s="92"/>
      <c r="J5" s="92"/>
      <c r="K5" s="93"/>
    </row>
    <row r="6" spans="3:11" ht="15.75" thickBot="1">
      <c r="C6" s="94" t="s">
        <v>109</v>
      </c>
      <c r="D6" s="95" t="s">
        <v>110</v>
      </c>
      <c r="E6" s="95"/>
      <c r="F6" s="95"/>
      <c r="G6" s="95"/>
      <c r="H6" s="95"/>
      <c r="I6" s="95"/>
      <c r="J6" s="95"/>
      <c r="K6" s="96"/>
    </row>
    <row r="7" spans="3:11">
      <c r="C7" s="90"/>
      <c r="D7" s="90"/>
      <c r="E7" s="90"/>
      <c r="F7" s="90"/>
      <c r="G7" s="90"/>
      <c r="H7" s="90"/>
      <c r="I7" s="90"/>
      <c r="J7" s="90"/>
      <c r="K7" s="90"/>
    </row>
    <row r="9" spans="3:11" ht="236.25" customHeight="1">
      <c r="C9" s="207" t="s">
        <v>111</v>
      </c>
      <c r="D9" s="207"/>
      <c r="E9" s="207"/>
      <c r="F9" s="207"/>
      <c r="G9" s="207"/>
      <c r="H9" s="207"/>
      <c r="I9" s="207"/>
      <c r="J9" s="207"/>
      <c r="K9" s="207"/>
    </row>
    <row r="10" spans="3:11" ht="326.25" customHeight="1">
      <c r="C10" s="207" t="s">
        <v>112</v>
      </c>
      <c r="D10" s="207"/>
      <c r="E10" s="207"/>
      <c r="F10" s="207"/>
      <c r="G10" s="207"/>
      <c r="H10" s="207"/>
      <c r="I10" s="207"/>
      <c r="J10" s="207"/>
      <c r="K10" s="207"/>
    </row>
    <row r="11" spans="3:11" ht="205.5" customHeight="1">
      <c r="C11" s="207" t="s">
        <v>113</v>
      </c>
      <c r="D11" s="207"/>
      <c r="E11" s="207"/>
      <c r="F11" s="207"/>
      <c r="G11" s="207"/>
      <c r="H11" s="207"/>
      <c r="I11" s="207"/>
      <c r="J11" s="207"/>
      <c r="K11" s="207"/>
    </row>
    <row r="12" spans="3:11" ht="210" customHeight="1">
      <c r="C12" s="207" t="s">
        <v>114</v>
      </c>
      <c r="D12" s="207"/>
      <c r="E12" s="207"/>
      <c r="F12" s="207"/>
      <c r="G12" s="207"/>
      <c r="H12" s="207"/>
      <c r="I12" s="207"/>
      <c r="J12" s="207"/>
      <c r="K12" s="207"/>
    </row>
    <row r="13" spans="3:11" ht="197.25" customHeight="1">
      <c r="C13" s="207" t="s">
        <v>115</v>
      </c>
      <c r="D13" s="207"/>
      <c r="E13" s="207"/>
      <c r="F13" s="207"/>
      <c r="G13" s="207"/>
      <c r="H13" s="207"/>
      <c r="I13" s="207"/>
      <c r="J13" s="207"/>
      <c r="K13" s="207"/>
    </row>
    <row r="14" spans="3:11" ht="156.75" customHeight="1">
      <c r="C14" s="207" t="s">
        <v>116</v>
      </c>
      <c r="D14" s="207"/>
      <c r="E14" s="207"/>
      <c r="F14" s="207"/>
      <c r="G14" s="207"/>
      <c r="H14" s="207"/>
      <c r="I14" s="207"/>
      <c r="J14" s="207"/>
      <c r="K14" s="207"/>
    </row>
    <row r="15" spans="3:11" ht="39.75" customHeight="1">
      <c r="C15" s="208" t="s">
        <v>86</v>
      </c>
      <c r="D15" s="208"/>
      <c r="E15" s="208"/>
      <c r="F15" s="208"/>
      <c r="G15" s="208"/>
      <c r="H15" s="208"/>
      <c r="I15" s="208"/>
      <c r="J15" s="208"/>
      <c r="K15" s="208"/>
    </row>
  </sheetData>
  <mergeCells count="7">
    <mergeCell ref="C9:K9"/>
    <mergeCell ref="C10:K10"/>
    <mergeCell ref="C15:K15"/>
    <mergeCell ref="C11:K11"/>
    <mergeCell ref="C12:K12"/>
    <mergeCell ref="C14:K14"/>
    <mergeCell ref="C13:K13"/>
  </mergeCells>
  <pageMargins left="0.7" right="0.7" top="0.75" bottom="0.75" header="0.3" footer="0.3"/>
  <pageSetup orientation="portrait" horizontalDpi="4294967295"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0"/>
  <sheetViews>
    <sheetView workbookViewId="0">
      <selection activeCell="E27" sqref="E27"/>
    </sheetView>
  </sheetViews>
  <sheetFormatPr baseColWidth="10" defaultColWidth="11.42578125" defaultRowHeight="15"/>
  <cols>
    <col min="1" max="2" width="38.5703125" customWidth="1"/>
    <col min="3" max="3" width="25.7109375" customWidth="1"/>
    <col min="4" max="4" width="11.85546875" hidden="1" customWidth="1"/>
    <col min="5" max="5" width="20" customWidth="1"/>
    <col min="6" max="6" width="20" hidden="1" customWidth="1"/>
    <col min="7" max="7" width="22.5703125" customWidth="1"/>
    <col min="8" max="8" width="22.5703125" hidden="1" customWidth="1"/>
    <col min="9" max="9" width="23.5703125" customWidth="1"/>
    <col min="10" max="10" width="23.5703125" hidden="1" customWidth="1"/>
    <col min="11" max="11" width="33.5703125" customWidth="1"/>
    <col min="12" max="12" width="11.42578125" hidden="1" customWidth="1"/>
    <col min="13" max="13" width="24.5703125" customWidth="1"/>
    <col min="14" max="14" width="11.42578125" hidden="1" customWidth="1"/>
    <col min="15" max="15" width="17.28515625" customWidth="1"/>
    <col min="16" max="16" width="17.28515625" hidden="1" customWidth="1"/>
    <col min="17" max="23" width="3.140625" customWidth="1"/>
    <col min="29" max="29" width="14.28515625" bestFit="1" customWidth="1"/>
  </cols>
  <sheetData>
    <row r="1" spans="1:35" ht="15.75" thickBot="1"/>
    <row r="2" spans="1:35">
      <c r="A2" s="209" t="s">
        <v>37</v>
      </c>
      <c r="B2" s="118"/>
      <c r="C2" s="212" t="s">
        <v>117</v>
      </c>
      <c r="D2" s="213"/>
      <c r="E2" s="213"/>
      <c r="F2" s="213"/>
      <c r="G2" s="213"/>
      <c r="H2" s="213"/>
      <c r="I2" s="213"/>
      <c r="J2" s="213"/>
      <c r="K2" s="213"/>
      <c r="L2" s="213"/>
      <c r="M2" s="213"/>
      <c r="N2" s="213"/>
      <c r="O2" s="213"/>
      <c r="P2" s="105"/>
      <c r="Q2" s="213"/>
      <c r="R2" s="213"/>
      <c r="S2" s="213"/>
      <c r="T2" s="213"/>
      <c r="U2" s="213"/>
      <c r="V2" s="213"/>
      <c r="W2" s="213"/>
      <c r="X2" s="213"/>
      <c r="Y2" s="213"/>
      <c r="Z2" s="213"/>
      <c r="AA2" s="216"/>
      <c r="AB2" s="216"/>
      <c r="AC2" s="217"/>
    </row>
    <row r="3" spans="1:35">
      <c r="A3" s="210"/>
      <c r="B3" s="119"/>
      <c r="C3" s="214"/>
      <c r="D3" s="214"/>
      <c r="E3" s="214"/>
      <c r="F3" s="214"/>
      <c r="G3" s="214"/>
      <c r="H3" s="214"/>
      <c r="I3" s="214"/>
      <c r="J3" s="214"/>
      <c r="K3" s="214"/>
      <c r="L3" s="214"/>
      <c r="M3" s="214"/>
      <c r="N3" s="214"/>
      <c r="O3" s="214"/>
      <c r="P3" s="106"/>
      <c r="Q3" s="214"/>
      <c r="R3" s="214"/>
      <c r="S3" s="214"/>
      <c r="T3" s="214"/>
      <c r="U3" s="214"/>
      <c r="V3" s="214"/>
      <c r="W3" s="214"/>
      <c r="X3" s="214"/>
      <c r="Y3" s="214"/>
      <c r="Z3" s="214"/>
      <c r="AA3" s="218"/>
      <c r="AB3" s="218"/>
      <c r="AC3" s="219"/>
    </row>
    <row r="4" spans="1:35">
      <c r="A4" s="210"/>
      <c r="B4" s="119"/>
      <c r="C4" s="214"/>
      <c r="D4" s="214"/>
      <c r="E4" s="214"/>
      <c r="F4" s="214"/>
      <c r="G4" s="214"/>
      <c r="H4" s="214"/>
      <c r="I4" s="214"/>
      <c r="J4" s="214"/>
      <c r="K4" s="214"/>
      <c r="L4" s="214"/>
      <c r="M4" s="214"/>
      <c r="N4" s="214"/>
      <c r="O4" s="214"/>
      <c r="P4" s="106"/>
      <c r="Q4" s="214"/>
      <c r="R4" s="214"/>
      <c r="S4" s="214"/>
      <c r="T4" s="214"/>
      <c r="U4" s="214"/>
      <c r="V4" s="214"/>
      <c r="W4" s="214"/>
      <c r="X4" s="214"/>
      <c r="Y4" s="214"/>
      <c r="Z4" s="214"/>
      <c r="AA4" s="218"/>
      <c r="AB4" s="218"/>
      <c r="AC4" s="219"/>
    </row>
    <row r="5" spans="1:35" ht="15.75" thickBot="1">
      <c r="A5" s="211"/>
      <c r="B5" s="120"/>
      <c r="C5" s="215"/>
      <c r="D5" s="215"/>
      <c r="E5" s="215"/>
      <c r="F5" s="215"/>
      <c r="G5" s="215"/>
      <c r="H5" s="215"/>
      <c r="I5" s="215"/>
      <c r="J5" s="215"/>
      <c r="K5" s="215"/>
      <c r="L5" s="215"/>
      <c r="M5" s="215"/>
      <c r="N5" s="215"/>
      <c r="O5" s="215"/>
      <c r="P5" s="107"/>
      <c r="Q5" s="215"/>
      <c r="R5" s="215"/>
      <c r="S5" s="215"/>
      <c r="T5" s="215"/>
      <c r="U5" s="215"/>
      <c r="V5" s="215"/>
      <c r="W5" s="215"/>
      <c r="X5" s="215"/>
      <c r="Y5" s="215"/>
      <c r="Z5" s="215"/>
      <c r="AA5" s="220"/>
      <c r="AB5" s="220"/>
      <c r="AC5" s="221"/>
    </row>
    <row r="6" spans="1:35" ht="15.75" thickBot="1"/>
    <row r="7" spans="1:35">
      <c r="A7" s="224" t="s">
        <v>118</v>
      </c>
      <c r="B7" s="224" t="s">
        <v>119</v>
      </c>
      <c r="C7" s="226">
        <v>1</v>
      </c>
      <c r="D7" s="227"/>
      <c r="E7" s="227">
        <v>2</v>
      </c>
      <c r="F7" s="227"/>
      <c r="G7" s="227">
        <v>3</v>
      </c>
      <c r="H7" s="227"/>
      <c r="I7" s="227">
        <v>4</v>
      </c>
      <c r="J7" s="227"/>
      <c r="K7" s="227">
        <v>5</v>
      </c>
      <c r="L7" s="227"/>
      <c r="M7" s="227">
        <v>6</v>
      </c>
      <c r="N7" s="227"/>
      <c r="O7" s="227">
        <v>7</v>
      </c>
      <c r="P7" s="228"/>
      <c r="Q7" s="222">
        <v>1</v>
      </c>
      <c r="R7" s="222">
        <v>2</v>
      </c>
      <c r="S7" s="222">
        <v>3</v>
      </c>
      <c r="T7" s="222">
        <v>4</v>
      </c>
      <c r="U7" s="222">
        <v>5</v>
      </c>
      <c r="V7" s="222">
        <v>6</v>
      </c>
      <c r="W7" s="222">
        <v>7</v>
      </c>
      <c r="X7" s="239" t="s">
        <v>96</v>
      </c>
      <c r="Y7" s="241" t="s">
        <v>97</v>
      </c>
      <c r="Z7" s="243" t="s">
        <v>98</v>
      </c>
      <c r="AA7" s="230" t="s">
        <v>99</v>
      </c>
      <c r="AB7" s="232" t="s">
        <v>120</v>
      </c>
      <c r="AC7" s="234" t="s">
        <v>121</v>
      </c>
    </row>
    <row r="8" spans="1:35" s="108" customFormat="1" ht="30.75" customHeight="1" thickBot="1">
      <c r="A8" s="225"/>
      <c r="B8" s="229"/>
      <c r="C8" s="236" t="s">
        <v>122</v>
      </c>
      <c r="D8" s="237"/>
      <c r="E8" s="237" t="s">
        <v>123</v>
      </c>
      <c r="F8" s="237"/>
      <c r="G8" s="237" t="s">
        <v>124</v>
      </c>
      <c r="H8" s="237"/>
      <c r="I8" s="237" t="s">
        <v>125</v>
      </c>
      <c r="J8" s="237"/>
      <c r="K8" s="237" t="s">
        <v>126</v>
      </c>
      <c r="L8" s="237"/>
      <c r="M8" s="237" t="s">
        <v>127</v>
      </c>
      <c r="N8" s="237"/>
      <c r="O8" s="237" t="s">
        <v>128</v>
      </c>
      <c r="P8" s="238"/>
      <c r="Q8" s="223"/>
      <c r="R8" s="223"/>
      <c r="S8" s="223"/>
      <c r="T8" s="223"/>
      <c r="U8" s="223"/>
      <c r="V8" s="223"/>
      <c r="W8" s="223"/>
      <c r="X8" s="240"/>
      <c r="Y8" s="242"/>
      <c r="Z8" s="244"/>
      <c r="AA8" s="231"/>
      <c r="AB8" s="233"/>
      <c r="AC8" s="235"/>
    </row>
    <row r="9" spans="1:35" ht="69" customHeight="1">
      <c r="A9" s="109" t="e">
        <f>+#REF!</f>
        <v>#REF!</v>
      </c>
      <c r="B9" s="121" t="e">
        <f>+IF(#REF!&gt;0%,"YA CUENTA CON PONDERACIÓN DE RIESGOS, NO DILIGENCIAR ANALISIS OCI", "DILIGENCIE ANALISIS OCI PARA ESTA UNIDAD AUDITABLE")</f>
        <v>#REF!</v>
      </c>
      <c r="C9" s="110"/>
      <c r="D9" s="6">
        <f>IF($C9="EXTREMA","E",IF($C9="ALTA","A",IF($C9="MEDIA","M",IF($C9="BAJA","B",0))))</f>
        <v>0</v>
      </c>
      <c r="E9" s="111"/>
      <c r="F9" s="6">
        <f t="shared" ref="F9:F17" si="0">IF($E9="3 días","E",IF($E9="2 días","A",IF($E9="1 días","M",IF($E9="Varias horas","B",0))))</f>
        <v>0</v>
      </c>
      <c r="G9" s="112"/>
      <c r="H9" s="6">
        <f>IF($G9="EXTREMA","E",IF($G9="ALTA","A",IF($G9="MEDIA","M",IF($G9="BAJA","B",0))))</f>
        <v>0</v>
      </c>
      <c r="I9" s="112"/>
      <c r="J9" s="6">
        <f>IF($I9="EXTREMA","E",IF($I9="ALTA","A",IF($I9="MEDIA","M",IF($I9="BAJA","B",0))))</f>
        <v>0</v>
      </c>
      <c r="K9" s="111"/>
      <c r="L9" s="6">
        <f t="shared" ref="L9:L17" si="1">IF($K9="Hechos de Corrupción","E",IF($K9="Incumplimiento de servicios","A",IF($K9="Retrasos en los servicios","M",IF($K9="Quejas por incumplimientos o retrasos","B",0))))</f>
        <v>0</v>
      </c>
      <c r="M9" s="111"/>
      <c r="N9" s="6">
        <f>IF($M9="EXTREMA","E",IF($M9="ALTA","A",IF($M9="MEDIA","M",IF($M9="BAJA","B",0))))</f>
        <v>0</v>
      </c>
      <c r="O9" s="111"/>
      <c r="P9" s="113">
        <f>IF($O9="Critica no recuperable","E",IF($O9="Critica con recuperación parcial","A",IF($O9="Falta de oportunidad para atención usuarios","M",IF($O9="Falta de oportunidad para gestión de los procesos","B",0))))</f>
        <v>0</v>
      </c>
      <c r="Q9" s="6">
        <f>IF($C9="EXTREMA","E",IF($C9="ALTA","A",IF($C9="MEDIA","M",IF($C9="BAJA","B",0))))</f>
        <v>0</v>
      </c>
      <c r="R9" s="6">
        <f t="shared" ref="R9:R72" si="2">IF($E9="3 días","E",IF($E9="2 días","A",IF($E9="1 días","M",IF($E9="Varias horas","B",0))))</f>
        <v>0</v>
      </c>
      <c r="S9" s="6">
        <f>IF($G9="EXTREMA","E",IF($G9="ALTA","A",IF($G9="MEDIA","M",IF($G9="BAJA","B",0))))</f>
        <v>0</v>
      </c>
      <c r="T9" s="6">
        <f>IF($I9="EXTREMA","E",IF($I9="ALTA","A",IF($I9="MEDIA","M",IF($I9="BAJA","B",0))))</f>
        <v>0</v>
      </c>
      <c r="U9" s="6">
        <f t="shared" ref="U9:U72" si="3">IF($K9="Hechos de Corrupción","E",IF($K9="Incumplimiento de servicios","A",IF($K9="Retrasos en los servicios","M",IF($K9="Quejas por incumplimientos o retrasos","B",0))))</f>
        <v>0</v>
      </c>
      <c r="V9" s="6">
        <f>IF($M9="EXTREMA","E",IF($M9="ALTA","A",IF($M9="MEDIA","M",IF($M9="BAJA","B",0))))</f>
        <v>0</v>
      </c>
      <c r="W9" s="113">
        <f>IF($O9="Critica no recuperable","E",IF($O9="Critica con recuperación parcial","A",IF($O9="Falta de oportunidad para atención usuarios","M",IF($O9="Falta de oportunidad para gestión de los procesos","B",0))))</f>
        <v>0</v>
      </c>
      <c r="X9" s="14">
        <f>COUNTIFS(Q9:W9,"E")</f>
        <v>0</v>
      </c>
      <c r="Y9" s="6">
        <f>COUNTIF(Q9:W9,"A")</f>
        <v>0</v>
      </c>
      <c r="Z9" s="6">
        <f>COUNTIF(Q9:W9,"M")</f>
        <v>0</v>
      </c>
      <c r="AA9" s="114">
        <f>COUNTIF(Q9:W9,"B")</f>
        <v>0</v>
      </c>
      <c r="AB9" s="14">
        <f>SUM(X9:AA9)</f>
        <v>0</v>
      </c>
      <c r="AC9" s="115" t="e">
        <f>+IF((X9/AB9)&gt;=0.2,"Extremo",+IF(((X9/AB9)+(Y9/AB9))&gt;=0.3,"Alto",+IF(((X9/AB9)+(Y9/AB9)+(Z9/AB9))&gt;=0.4,"Moderado",+IF((X9/AB9)+(Y9/AB9)+(Z9/AB9)+(AA9/AB9)&gt;=0.5,"Bajo",""))))</f>
        <v>#DIV/0!</v>
      </c>
      <c r="AI9" t="s">
        <v>129</v>
      </c>
    </row>
    <row r="10" spans="1:35" ht="51.75" customHeight="1">
      <c r="A10" s="109" t="e">
        <f>+#REF!</f>
        <v>#REF!</v>
      </c>
      <c r="B10" s="121" t="e">
        <f>+IF(#REF!&gt;0%,"YA CUENTA CON PONDERACIÓN DE RIESGOS, NO DILIGENCIAR ANALISIS OCI", "DILIGENCIE ANALISIS OCI PARA ESTA UNIDAD AUDITABLE")</f>
        <v>#REF!</v>
      </c>
      <c r="C10" s="116"/>
      <c r="D10" s="6">
        <f t="shared" ref="D10:D73" si="4">IF($C10="EXTREMA","E",IF($C10="ALTA","A",IF($C10="MEDIA","M",IF($C10="BAJA","B",0))))</f>
        <v>0</v>
      </c>
      <c r="E10" s="6"/>
      <c r="F10" s="6">
        <f t="shared" si="0"/>
        <v>0</v>
      </c>
      <c r="G10" s="117"/>
      <c r="H10" s="6">
        <f t="shared" ref="H10:H73" si="5">IF($G10="EXTREMA","E",IF($G10="ALTA","A",IF($G10="MEDIA","M",IF($G10="BAJA","B",0))))</f>
        <v>0</v>
      </c>
      <c r="I10" s="117"/>
      <c r="J10" s="6">
        <f t="shared" ref="J10:J73" si="6">IF($I10="EXTREMA","E",IF($I10="ALTA","A",IF($I10="MEDIA","M",IF($I10="BAJA","B",0))))</f>
        <v>0</v>
      </c>
      <c r="K10" s="6"/>
      <c r="L10" s="6">
        <f t="shared" si="1"/>
        <v>0</v>
      </c>
      <c r="M10" s="6"/>
      <c r="N10" s="6">
        <f t="shared" ref="N10:N73" si="7">IF($M10="EXTREMA","E",IF($M10="ALTA","A",IF($M10="MEDIA","M",IF($M10="BAJA","B",0))))</f>
        <v>0</v>
      </c>
      <c r="O10" s="6"/>
      <c r="P10" s="114">
        <f t="shared" ref="P10:P17" si="8">IF($O10="Critica no recuperable","E",IF($O10="Critica con recuperación parcial","A",IF($O10="Falta de oportunidad para atención usuarios","M",IF($O10="Falta de oportunidad para gestión de los procesos","B",0))))</f>
        <v>0</v>
      </c>
      <c r="Q10" s="6">
        <f t="shared" ref="Q10:Q73" si="9">IF($C10="EXTREMA","E",IF($C10="ALTA","A",IF($C10="MEDIA","M",IF($C10="BAJA","B",0))))</f>
        <v>0</v>
      </c>
      <c r="R10" s="6">
        <f t="shared" si="2"/>
        <v>0</v>
      </c>
      <c r="S10" s="6">
        <f t="shared" ref="S10:S73" si="10">IF($G10="EXTREMA","E",IF($G10="ALTA","A",IF($G10="MEDIA","M",IF($G10="BAJA","B",0))))</f>
        <v>0</v>
      </c>
      <c r="T10" s="6">
        <f t="shared" ref="T10:T73" si="11">IF($I10="EXTREMA","E",IF($I10="ALTA","A",IF($I10="MEDIA","M",IF($I10="BAJA","B",0))))</f>
        <v>0</v>
      </c>
      <c r="U10" s="6">
        <f t="shared" si="3"/>
        <v>0</v>
      </c>
      <c r="V10" s="6">
        <f t="shared" ref="V10:V73" si="12">IF($M10="EXTREMA","E",IF($M10="ALTA","A",IF($M10="MEDIA","M",IF($M10="BAJA","B",0))))</f>
        <v>0</v>
      </c>
      <c r="W10" s="113">
        <f t="shared" ref="W10:W73" si="13">IF($O10="Critica no recuperable","E",IF($O10="Critica con recuperación parcial","A",IF($O10="Falta de oportunidad para atención usuarios","M",IF($O10="Falta de oportunidad para gestión de los procesos","B",0))))</f>
        <v>0</v>
      </c>
      <c r="X10" s="14">
        <f t="shared" ref="X10:X17" si="14">COUNTIFS(Q10:W10,"E")</f>
        <v>0</v>
      </c>
      <c r="Y10" s="6">
        <f t="shared" ref="Y10:Y17" si="15">COUNTIF(Q10:W10,"A")</f>
        <v>0</v>
      </c>
      <c r="Z10" s="6">
        <f t="shared" ref="Z10:Z17" si="16">COUNTIF(Q10:W10,"M")</f>
        <v>0</v>
      </c>
      <c r="AA10" s="114">
        <f t="shared" ref="AA10:AA17" si="17">COUNTIF(Q10:W10,"B")</f>
        <v>0</v>
      </c>
      <c r="AB10" s="14">
        <f t="shared" ref="AB10:AB17" si="18">SUM(X10:AA10)</f>
        <v>0</v>
      </c>
      <c r="AC10" s="115" t="e">
        <f t="shared" ref="AC10:AC17" si="19">+IF((X10/AB10)&gt;=0.2,"Extremo",+IF(((X10/AB10)+(Y10/AB10))&gt;=0.3,"Alto",+IF(((X10/AB10)+(Y10/AB10)+(Z10/AB10))&gt;=0.4,"Moderado",+IF((X10/AB10)+(Y10/AB10)+(Z10/AB10)+(AA10/AB10)&gt;=0.5,"Bajo",""))))</f>
        <v>#DIV/0!</v>
      </c>
      <c r="AI10" t="s">
        <v>130</v>
      </c>
    </row>
    <row r="11" spans="1:35" ht="51.75" customHeight="1">
      <c r="A11" s="109" t="e">
        <f>+#REF!</f>
        <v>#REF!</v>
      </c>
      <c r="B11" s="121" t="e">
        <f>+IF(#REF!&gt;0%,"YA CUENTA CON PONDERACIÓN DE RIESGOS, NO DILIGENCIAR ANALISIS OCI", "DILIGENCIE ANALISIS OCI PARA ESTA UNIDAD AUDITABLE")</f>
        <v>#REF!</v>
      </c>
      <c r="C11" s="116"/>
      <c r="D11" s="6">
        <f t="shared" si="4"/>
        <v>0</v>
      </c>
      <c r="E11" s="6"/>
      <c r="F11" s="6">
        <f t="shared" si="0"/>
        <v>0</v>
      </c>
      <c r="G11" s="117"/>
      <c r="H11" s="6">
        <f t="shared" si="5"/>
        <v>0</v>
      </c>
      <c r="I11" s="117"/>
      <c r="J11" s="6">
        <f t="shared" si="6"/>
        <v>0</v>
      </c>
      <c r="K11" s="6"/>
      <c r="L11" s="6">
        <f t="shared" si="1"/>
        <v>0</v>
      </c>
      <c r="M11" s="6"/>
      <c r="N11" s="6">
        <f t="shared" si="7"/>
        <v>0</v>
      </c>
      <c r="O11" s="6"/>
      <c r="P11" s="114">
        <f t="shared" si="8"/>
        <v>0</v>
      </c>
      <c r="Q11" s="6">
        <f t="shared" si="9"/>
        <v>0</v>
      </c>
      <c r="R11" s="6">
        <f t="shared" si="2"/>
        <v>0</v>
      </c>
      <c r="S11" s="6">
        <f t="shared" si="10"/>
        <v>0</v>
      </c>
      <c r="T11" s="6">
        <f t="shared" si="11"/>
        <v>0</v>
      </c>
      <c r="U11" s="6">
        <f t="shared" si="3"/>
        <v>0</v>
      </c>
      <c r="V11" s="6">
        <f t="shared" si="12"/>
        <v>0</v>
      </c>
      <c r="W11" s="113">
        <f t="shared" si="13"/>
        <v>0</v>
      </c>
      <c r="X11" s="14">
        <f t="shared" si="14"/>
        <v>0</v>
      </c>
      <c r="Y11" s="6">
        <f t="shared" si="15"/>
        <v>0</v>
      </c>
      <c r="Z11" s="6">
        <f t="shared" si="16"/>
        <v>0</v>
      </c>
      <c r="AA11" s="114">
        <f t="shared" si="17"/>
        <v>0</v>
      </c>
      <c r="AB11" s="14">
        <f t="shared" si="18"/>
        <v>0</v>
      </c>
      <c r="AC11" s="115" t="e">
        <f t="shared" si="19"/>
        <v>#DIV/0!</v>
      </c>
    </row>
    <row r="12" spans="1:35" ht="51.75" customHeight="1">
      <c r="A12" s="109" t="e">
        <f>+#REF!</f>
        <v>#REF!</v>
      </c>
      <c r="B12" s="121" t="e">
        <f>+IF(#REF!&gt;0%,"YA CUENTA CON PONDERACIÓN DE RIESGOS, NO DILIGENCIAR ANALISIS OCI", "DILIGENCIE ANALISIS OCI PARA ESTA UNIDAD AUDITABLE")</f>
        <v>#REF!</v>
      </c>
      <c r="C12" s="116"/>
      <c r="D12" s="6">
        <f t="shared" si="4"/>
        <v>0</v>
      </c>
      <c r="E12" s="6"/>
      <c r="F12" s="6">
        <f t="shared" si="0"/>
        <v>0</v>
      </c>
      <c r="G12" s="117"/>
      <c r="H12" s="6">
        <f t="shared" si="5"/>
        <v>0</v>
      </c>
      <c r="I12" s="117"/>
      <c r="J12" s="6">
        <f t="shared" si="6"/>
        <v>0</v>
      </c>
      <c r="K12" s="6"/>
      <c r="L12" s="6">
        <f t="shared" si="1"/>
        <v>0</v>
      </c>
      <c r="M12" s="6"/>
      <c r="N12" s="6">
        <f t="shared" si="7"/>
        <v>0</v>
      </c>
      <c r="O12" s="6"/>
      <c r="P12" s="114">
        <f t="shared" si="8"/>
        <v>0</v>
      </c>
      <c r="Q12" s="6">
        <f t="shared" si="9"/>
        <v>0</v>
      </c>
      <c r="R12" s="6">
        <f t="shared" si="2"/>
        <v>0</v>
      </c>
      <c r="S12" s="6">
        <f t="shared" si="10"/>
        <v>0</v>
      </c>
      <c r="T12" s="6">
        <f t="shared" si="11"/>
        <v>0</v>
      </c>
      <c r="U12" s="6">
        <f t="shared" si="3"/>
        <v>0</v>
      </c>
      <c r="V12" s="6">
        <f t="shared" si="12"/>
        <v>0</v>
      </c>
      <c r="W12" s="113">
        <f t="shared" si="13"/>
        <v>0</v>
      </c>
      <c r="X12" s="14">
        <f t="shared" si="14"/>
        <v>0</v>
      </c>
      <c r="Y12" s="6">
        <f t="shared" si="15"/>
        <v>0</v>
      </c>
      <c r="Z12" s="6">
        <f t="shared" si="16"/>
        <v>0</v>
      </c>
      <c r="AA12" s="114">
        <f t="shared" si="17"/>
        <v>0</v>
      </c>
      <c r="AB12" s="14">
        <f t="shared" si="18"/>
        <v>0</v>
      </c>
      <c r="AC12" s="115" t="e">
        <f t="shared" si="19"/>
        <v>#DIV/0!</v>
      </c>
    </row>
    <row r="13" spans="1:35" ht="51.75" customHeight="1">
      <c r="A13" s="109" t="e">
        <f>+#REF!</f>
        <v>#REF!</v>
      </c>
      <c r="B13" s="121" t="e">
        <f>+IF(#REF!&gt;0%,"YA CUENTA CON PONDERACIÓN DE RIESGOS, NO DILIGENCIAR ANALISIS OCI", "DILIGENCIE ANALISIS OCI PARA ESTA UNIDAD AUDITABLE")</f>
        <v>#REF!</v>
      </c>
      <c r="C13" s="116"/>
      <c r="D13" s="6">
        <f t="shared" si="4"/>
        <v>0</v>
      </c>
      <c r="E13" s="6"/>
      <c r="F13" s="6">
        <f t="shared" si="0"/>
        <v>0</v>
      </c>
      <c r="G13" s="117"/>
      <c r="H13" s="6">
        <f t="shared" si="5"/>
        <v>0</v>
      </c>
      <c r="I13" s="117"/>
      <c r="J13" s="6">
        <f t="shared" si="6"/>
        <v>0</v>
      </c>
      <c r="K13" s="6"/>
      <c r="L13" s="6">
        <f t="shared" si="1"/>
        <v>0</v>
      </c>
      <c r="M13" s="6"/>
      <c r="N13" s="6">
        <f t="shared" si="7"/>
        <v>0</v>
      </c>
      <c r="O13" s="6"/>
      <c r="P13" s="114">
        <f t="shared" si="8"/>
        <v>0</v>
      </c>
      <c r="Q13" s="6">
        <f t="shared" si="9"/>
        <v>0</v>
      </c>
      <c r="R13" s="6">
        <f t="shared" si="2"/>
        <v>0</v>
      </c>
      <c r="S13" s="6">
        <f t="shared" si="10"/>
        <v>0</v>
      </c>
      <c r="T13" s="6">
        <f t="shared" si="11"/>
        <v>0</v>
      </c>
      <c r="U13" s="6">
        <f t="shared" si="3"/>
        <v>0</v>
      </c>
      <c r="V13" s="6">
        <f t="shared" si="12"/>
        <v>0</v>
      </c>
      <c r="W13" s="113">
        <f t="shared" si="13"/>
        <v>0</v>
      </c>
      <c r="X13" s="14">
        <f t="shared" si="14"/>
        <v>0</v>
      </c>
      <c r="Y13" s="6">
        <f t="shared" si="15"/>
        <v>0</v>
      </c>
      <c r="Z13" s="6">
        <f t="shared" si="16"/>
        <v>0</v>
      </c>
      <c r="AA13" s="114">
        <f t="shared" si="17"/>
        <v>0</v>
      </c>
      <c r="AB13" s="14">
        <f t="shared" si="18"/>
        <v>0</v>
      </c>
      <c r="AC13" s="115" t="e">
        <f t="shared" si="19"/>
        <v>#DIV/0!</v>
      </c>
    </row>
    <row r="14" spans="1:35" ht="51.75" customHeight="1">
      <c r="A14" s="109" t="e">
        <f>+#REF!</f>
        <v>#REF!</v>
      </c>
      <c r="B14" s="121" t="e">
        <f>+IF(#REF!&gt;0%,"YA CUENTA CON PONDERACIÓN DE RIESGOS, NO DILIGENCIAR ANALISIS OCI", "DILIGENCIE ANALISIS OCI PARA ESTA UNIDAD AUDITABLE")</f>
        <v>#REF!</v>
      </c>
      <c r="C14" s="116"/>
      <c r="D14" s="6">
        <f t="shared" si="4"/>
        <v>0</v>
      </c>
      <c r="E14" s="6"/>
      <c r="F14" s="6">
        <f t="shared" si="0"/>
        <v>0</v>
      </c>
      <c r="G14" s="117"/>
      <c r="H14" s="6">
        <f t="shared" si="5"/>
        <v>0</v>
      </c>
      <c r="I14" s="117"/>
      <c r="J14" s="6">
        <f t="shared" si="6"/>
        <v>0</v>
      </c>
      <c r="K14" s="6"/>
      <c r="L14" s="6">
        <f t="shared" si="1"/>
        <v>0</v>
      </c>
      <c r="M14" s="6"/>
      <c r="N14" s="6">
        <f t="shared" si="7"/>
        <v>0</v>
      </c>
      <c r="O14" s="6"/>
      <c r="P14" s="114">
        <f t="shared" si="8"/>
        <v>0</v>
      </c>
      <c r="Q14" s="6">
        <f t="shared" si="9"/>
        <v>0</v>
      </c>
      <c r="R14" s="6">
        <f t="shared" si="2"/>
        <v>0</v>
      </c>
      <c r="S14" s="6">
        <f t="shared" si="10"/>
        <v>0</v>
      </c>
      <c r="T14" s="6">
        <f t="shared" si="11"/>
        <v>0</v>
      </c>
      <c r="U14" s="6">
        <f t="shared" si="3"/>
        <v>0</v>
      </c>
      <c r="V14" s="6">
        <f t="shared" si="12"/>
        <v>0</v>
      </c>
      <c r="W14" s="113">
        <f t="shared" si="13"/>
        <v>0</v>
      </c>
      <c r="X14" s="14">
        <f t="shared" si="14"/>
        <v>0</v>
      </c>
      <c r="Y14" s="6">
        <f t="shared" si="15"/>
        <v>0</v>
      </c>
      <c r="Z14" s="6">
        <f t="shared" si="16"/>
        <v>0</v>
      </c>
      <c r="AA14" s="114">
        <f t="shared" si="17"/>
        <v>0</v>
      </c>
      <c r="AB14" s="14">
        <f t="shared" si="18"/>
        <v>0</v>
      </c>
      <c r="AC14" s="115" t="e">
        <f t="shared" si="19"/>
        <v>#DIV/0!</v>
      </c>
    </row>
    <row r="15" spans="1:35" ht="51.75" customHeight="1">
      <c r="A15" s="109" t="e">
        <f>+#REF!</f>
        <v>#REF!</v>
      </c>
      <c r="B15" s="121" t="e">
        <f>+IF(#REF!&gt;0%,"YA CUENTA CON PONDERACIÓN DE RIESGOS, NO DILIGENCIAR ANALISIS OCI", "DILIGENCIE ANALISIS OCI PARA ESTA UNIDAD AUDITABLE")</f>
        <v>#REF!</v>
      </c>
      <c r="C15" s="116"/>
      <c r="D15" s="6">
        <f t="shared" si="4"/>
        <v>0</v>
      </c>
      <c r="E15" s="6"/>
      <c r="F15" s="6">
        <f t="shared" si="0"/>
        <v>0</v>
      </c>
      <c r="G15" s="117"/>
      <c r="H15" s="6">
        <f t="shared" si="5"/>
        <v>0</v>
      </c>
      <c r="I15" s="117"/>
      <c r="J15" s="6">
        <f t="shared" si="6"/>
        <v>0</v>
      </c>
      <c r="K15" s="6"/>
      <c r="L15" s="6">
        <f t="shared" si="1"/>
        <v>0</v>
      </c>
      <c r="M15" s="6"/>
      <c r="N15" s="6">
        <f t="shared" si="7"/>
        <v>0</v>
      </c>
      <c r="O15" s="6"/>
      <c r="P15" s="114">
        <f t="shared" si="8"/>
        <v>0</v>
      </c>
      <c r="Q15" s="6">
        <f t="shared" si="9"/>
        <v>0</v>
      </c>
      <c r="R15" s="6">
        <f t="shared" si="2"/>
        <v>0</v>
      </c>
      <c r="S15" s="6">
        <f t="shared" si="10"/>
        <v>0</v>
      </c>
      <c r="T15" s="6">
        <f t="shared" si="11"/>
        <v>0</v>
      </c>
      <c r="U15" s="6">
        <f t="shared" si="3"/>
        <v>0</v>
      </c>
      <c r="V15" s="6">
        <f t="shared" si="12"/>
        <v>0</v>
      </c>
      <c r="W15" s="113">
        <f t="shared" si="13"/>
        <v>0</v>
      </c>
      <c r="X15" s="14">
        <f t="shared" si="14"/>
        <v>0</v>
      </c>
      <c r="Y15" s="6">
        <f t="shared" si="15"/>
        <v>0</v>
      </c>
      <c r="Z15" s="6">
        <f t="shared" si="16"/>
        <v>0</v>
      </c>
      <c r="AA15" s="114">
        <f t="shared" si="17"/>
        <v>0</v>
      </c>
      <c r="AB15" s="14">
        <f t="shared" si="18"/>
        <v>0</v>
      </c>
      <c r="AC15" s="115" t="e">
        <f t="shared" si="19"/>
        <v>#DIV/0!</v>
      </c>
    </row>
    <row r="16" spans="1:35" ht="51.75" customHeight="1">
      <c r="A16" s="109" t="e">
        <f>+#REF!</f>
        <v>#REF!</v>
      </c>
      <c r="B16" s="121" t="e">
        <f>+IF(#REF!&gt;0%,"YA CUENTA CON PONDERACIÓN DE RIESGOS, NO DILIGENCIAR ANALISIS OCI", "DILIGENCIE ANALISIS OCI PARA ESTA UNIDAD AUDITABLE")</f>
        <v>#REF!</v>
      </c>
      <c r="C16" s="116"/>
      <c r="D16" s="6">
        <f t="shared" si="4"/>
        <v>0</v>
      </c>
      <c r="E16" s="6"/>
      <c r="F16" s="6">
        <f t="shared" si="0"/>
        <v>0</v>
      </c>
      <c r="G16" s="117"/>
      <c r="H16" s="6">
        <f t="shared" si="5"/>
        <v>0</v>
      </c>
      <c r="I16" s="117"/>
      <c r="J16" s="6">
        <f t="shared" si="6"/>
        <v>0</v>
      </c>
      <c r="K16" s="6"/>
      <c r="L16" s="6">
        <f t="shared" si="1"/>
        <v>0</v>
      </c>
      <c r="M16" s="6"/>
      <c r="N16" s="6">
        <f t="shared" si="7"/>
        <v>0</v>
      </c>
      <c r="O16" s="6"/>
      <c r="P16" s="114">
        <f t="shared" si="8"/>
        <v>0</v>
      </c>
      <c r="Q16" s="6">
        <f t="shared" si="9"/>
        <v>0</v>
      </c>
      <c r="R16" s="6">
        <f t="shared" si="2"/>
        <v>0</v>
      </c>
      <c r="S16" s="6">
        <f t="shared" si="10"/>
        <v>0</v>
      </c>
      <c r="T16" s="6">
        <f t="shared" si="11"/>
        <v>0</v>
      </c>
      <c r="U16" s="6">
        <f t="shared" si="3"/>
        <v>0</v>
      </c>
      <c r="V16" s="6">
        <f t="shared" si="12"/>
        <v>0</v>
      </c>
      <c r="W16" s="113">
        <f t="shared" si="13"/>
        <v>0</v>
      </c>
      <c r="X16" s="14">
        <f t="shared" si="14"/>
        <v>0</v>
      </c>
      <c r="Y16" s="6">
        <f t="shared" si="15"/>
        <v>0</v>
      </c>
      <c r="Z16" s="6">
        <f t="shared" si="16"/>
        <v>0</v>
      </c>
      <c r="AA16" s="114">
        <f t="shared" si="17"/>
        <v>0</v>
      </c>
      <c r="AB16" s="14">
        <f t="shared" si="18"/>
        <v>0</v>
      </c>
      <c r="AC16" s="115" t="e">
        <f t="shared" si="19"/>
        <v>#DIV/0!</v>
      </c>
    </row>
    <row r="17" spans="1:29" ht="51.75" customHeight="1">
      <c r="A17" s="109" t="e">
        <f>+#REF!</f>
        <v>#REF!</v>
      </c>
      <c r="B17" s="121" t="e">
        <f>+IF(#REF!&gt;0%,"YA CUENTA CON PONDERACIÓN DE RIESGOS, NO DILIGENCIAR ANALISIS OCI", "DILIGENCIE ANALISIS OCI PARA ESTA UNIDAD AUDITABLE")</f>
        <v>#REF!</v>
      </c>
      <c r="C17" s="116"/>
      <c r="D17" s="6">
        <f t="shared" si="4"/>
        <v>0</v>
      </c>
      <c r="E17" s="6"/>
      <c r="F17" s="6">
        <f t="shared" si="0"/>
        <v>0</v>
      </c>
      <c r="G17" s="117"/>
      <c r="H17" s="6">
        <f t="shared" si="5"/>
        <v>0</v>
      </c>
      <c r="I17" s="117"/>
      <c r="J17" s="6">
        <f t="shared" si="6"/>
        <v>0</v>
      </c>
      <c r="K17" s="6"/>
      <c r="L17" s="6">
        <f t="shared" si="1"/>
        <v>0</v>
      </c>
      <c r="M17" s="6"/>
      <c r="N17" s="6">
        <f t="shared" si="7"/>
        <v>0</v>
      </c>
      <c r="O17" s="6"/>
      <c r="P17" s="114">
        <f t="shared" si="8"/>
        <v>0</v>
      </c>
      <c r="Q17" s="6">
        <f t="shared" si="9"/>
        <v>0</v>
      </c>
      <c r="R17" s="6">
        <f t="shared" si="2"/>
        <v>0</v>
      </c>
      <c r="S17" s="6">
        <f t="shared" si="10"/>
        <v>0</v>
      </c>
      <c r="T17" s="6">
        <f t="shared" si="11"/>
        <v>0</v>
      </c>
      <c r="U17" s="6">
        <f t="shared" si="3"/>
        <v>0</v>
      </c>
      <c r="V17" s="6">
        <f t="shared" si="12"/>
        <v>0</v>
      </c>
      <c r="W17" s="113">
        <f t="shared" si="13"/>
        <v>0</v>
      </c>
      <c r="X17" s="14">
        <f t="shared" si="14"/>
        <v>0</v>
      </c>
      <c r="Y17" s="6">
        <f t="shared" si="15"/>
        <v>0</v>
      </c>
      <c r="Z17" s="6">
        <f t="shared" si="16"/>
        <v>0</v>
      </c>
      <c r="AA17" s="114">
        <f t="shared" si="17"/>
        <v>0</v>
      </c>
      <c r="AB17" s="14">
        <f t="shared" si="18"/>
        <v>0</v>
      </c>
      <c r="AC17" s="115" t="e">
        <f t="shared" si="19"/>
        <v>#DIV/0!</v>
      </c>
    </row>
    <row r="18" spans="1:29" ht="51.75" customHeight="1">
      <c r="A18" s="109" t="e">
        <f>+#REF!</f>
        <v>#REF!</v>
      </c>
      <c r="B18" s="121" t="e">
        <f>+IF(#REF!&gt;0%,"YA CUENTA CON PONDERACIÓN DE RIESGOS, NO DILIGENCIAR ANALISIS OCI", "DILIGENCIE ANALISIS OCI PARA ESTA UNIDAD AUDITABLE")</f>
        <v>#REF!</v>
      </c>
      <c r="C18" s="116"/>
      <c r="D18" s="6">
        <f t="shared" si="4"/>
        <v>0</v>
      </c>
      <c r="E18" s="6"/>
      <c r="F18" s="6">
        <f t="shared" ref="F18:F35" si="20">IF($E18="3 días","E",IF($E18="2 días","A",IF($E18="1 días","M",IF($E18="Varias horas","B",0))))</f>
        <v>0</v>
      </c>
      <c r="G18" s="117"/>
      <c r="H18" s="6">
        <f t="shared" si="5"/>
        <v>0</v>
      </c>
      <c r="I18" s="117"/>
      <c r="J18" s="6">
        <f t="shared" si="6"/>
        <v>0</v>
      </c>
      <c r="K18" s="6"/>
      <c r="L18" s="6">
        <f t="shared" ref="L18:L35" si="21">IF($K18="Hechos de Corrupción","E",IF($K18="Incumplimiento de servicios","A",IF($K18="Retrasos en los servicios","M",IF($K18="Quejas por incumplimientos o retrasos","B",0))))</f>
        <v>0</v>
      </c>
      <c r="M18" s="6"/>
      <c r="N18" s="6">
        <f t="shared" si="7"/>
        <v>0</v>
      </c>
      <c r="O18" s="6"/>
      <c r="P18" s="114">
        <f t="shared" ref="P18:P35" si="22">IF($O18="Critica no recuperable","E",IF($O18="Critica con recuperación parcial","A",IF($O18="Falta de oportunidad para atención usuarios","M",IF($O18="Falta de oportunidad para gestión de los procesos","B",0))))</f>
        <v>0</v>
      </c>
      <c r="Q18" s="6">
        <f t="shared" si="9"/>
        <v>0</v>
      </c>
      <c r="R18" s="6">
        <f t="shared" si="2"/>
        <v>0</v>
      </c>
      <c r="S18" s="6">
        <f t="shared" si="10"/>
        <v>0</v>
      </c>
      <c r="T18" s="6">
        <f t="shared" si="11"/>
        <v>0</v>
      </c>
      <c r="U18" s="6">
        <f t="shared" si="3"/>
        <v>0</v>
      </c>
      <c r="V18" s="6">
        <f t="shared" si="12"/>
        <v>0</v>
      </c>
      <c r="W18" s="113">
        <f t="shared" si="13"/>
        <v>0</v>
      </c>
      <c r="X18" s="14">
        <f t="shared" ref="X18:X35" si="23">COUNTIFS(Q18:W18,"E")</f>
        <v>0</v>
      </c>
      <c r="Y18" s="6">
        <f t="shared" ref="Y18:Y35" si="24">COUNTIF(Q18:W18,"A")</f>
        <v>0</v>
      </c>
      <c r="Z18" s="6">
        <f t="shared" ref="Z18:Z35" si="25">COUNTIF(Q18:W18,"M")</f>
        <v>0</v>
      </c>
      <c r="AA18" s="114">
        <f t="shared" ref="AA18:AA35" si="26">COUNTIF(Q18:W18,"B")</f>
        <v>0</v>
      </c>
      <c r="AB18" s="14">
        <f t="shared" ref="AB18:AB35" si="27">SUM(X18:AA18)</f>
        <v>0</v>
      </c>
      <c r="AC18" s="115" t="e">
        <f t="shared" ref="AC18:AC35" si="28">+IF((X18/AB18)&gt;=0.2,"Extremo",+IF(((X18/AB18)+(Y18/AB18))&gt;=0.3,"Alto",+IF(((X18/AB18)+(Y18/AB18)+(Z18/AB18))&gt;=0.4,"Moderado",+IF((X18/AB18)+(Y18/AB18)+(Z18/AB18)+(AA18/AB18)&gt;=0.5,"Bajo",""))))</f>
        <v>#DIV/0!</v>
      </c>
    </row>
    <row r="19" spans="1:29" ht="51.75" customHeight="1">
      <c r="A19" s="109" t="e">
        <f>+#REF!</f>
        <v>#REF!</v>
      </c>
      <c r="B19" s="121" t="e">
        <f>+IF(#REF!&gt;0%,"YA CUENTA CON PONDERACIÓN DE RIESGOS, NO DILIGENCIAR ANALISIS OCI", "DILIGENCIE ANALISIS OCI PARA ESTA UNIDAD AUDITABLE")</f>
        <v>#REF!</v>
      </c>
      <c r="C19" s="116"/>
      <c r="D19" s="6">
        <f t="shared" si="4"/>
        <v>0</v>
      </c>
      <c r="E19" s="6"/>
      <c r="F19" s="6">
        <f t="shared" si="20"/>
        <v>0</v>
      </c>
      <c r="G19" s="117"/>
      <c r="H19" s="6">
        <f t="shared" si="5"/>
        <v>0</v>
      </c>
      <c r="I19" s="117"/>
      <c r="J19" s="6">
        <f t="shared" si="6"/>
        <v>0</v>
      </c>
      <c r="K19" s="6"/>
      <c r="L19" s="6">
        <f t="shared" si="21"/>
        <v>0</v>
      </c>
      <c r="M19" s="6"/>
      <c r="N19" s="6">
        <f t="shared" si="7"/>
        <v>0</v>
      </c>
      <c r="O19" s="6"/>
      <c r="P19" s="114">
        <f t="shared" si="22"/>
        <v>0</v>
      </c>
      <c r="Q19" s="6">
        <f t="shared" si="9"/>
        <v>0</v>
      </c>
      <c r="R19" s="6">
        <f t="shared" si="2"/>
        <v>0</v>
      </c>
      <c r="S19" s="6">
        <f t="shared" si="10"/>
        <v>0</v>
      </c>
      <c r="T19" s="6">
        <f t="shared" si="11"/>
        <v>0</v>
      </c>
      <c r="U19" s="6">
        <f t="shared" si="3"/>
        <v>0</v>
      </c>
      <c r="V19" s="6">
        <f t="shared" si="12"/>
        <v>0</v>
      </c>
      <c r="W19" s="113">
        <f t="shared" si="13"/>
        <v>0</v>
      </c>
      <c r="X19" s="14">
        <f t="shared" si="23"/>
        <v>0</v>
      </c>
      <c r="Y19" s="6">
        <f t="shared" si="24"/>
        <v>0</v>
      </c>
      <c r="Z19" s="6">
        <f t="shared" si="25"/>
        <v>0</v>
      </c>
      <c r="AA19" s="114">
        <f t="shared" si="26"/>
        <v>0</v>
      </c>
      <c r="AB19" s="14">
        <f t="shared" si="27"/>
        <v>0</v>
      </c>
      <c r="AC19" s="115" t="e">
        <f t="shared" si="28"/>
        <v>#DIV/0!</v>
      </c>
    </row>
    <row r="20" spans="1:29" ht="51.75" customHeight="1">
      <c r="A20" s="109" t="e">
        <f>+#REF!</f>
        <v>#REF!</v>
      </c>
      <c r="B20" s="121" t="e">
        <f>+IF(#REF!&gt;0%,"YA CUENTA CON PONDERACIÓN DE RIESGOS, NO DILIGENCIAR ANALISIS OCI", "DILIGENCIE ANALISIS OCI PARA ESTA UNIDAD AUDITABLE")</f>
        <v>#REF!</v>
      </c>
      <c r="C20" s="116"/>
      <c r="D20" s="6">
        <f t="shared" si="4"/>
        <v>0</v>
      </c>
      <c r="E20" s="6"/>
      <c r="F20" s="6">
        <f t="shared" si="20"/>
        <v>0</v>
      </c>
      <c r="G20" s="117"/>
      <c r="H20" s="6">
        <f t="shared" si="5"/>
        <v>0</v>
      </c>
      <c r="I20" s="117"/>
      <c r="J20" s="6">
        <f t="shared" si="6"/>
        <v>0</v>
      </c>
      <c r="K20" s="6"/>
      <c r="L20" s="6">
        <f t="shared" si="21"/>
        <v>0</v>
      </c>
      <c r="M20" s="6"/>
      <c r="N20" s="6">
        <f t="shared" si="7"/>
        <v>0</v>
      </c>
      <c r="O20" s="6"/>
      <c r="P20" s="114">
        <f t="shared" si="22"/>
        <v>0</v>
      </c>
      <c r="Q20" s="6">
        <f t="shared" si="9"/>
        <v>0</v>
      </c>
      <c r="R20" s="6">
        <f t="shared" si="2"/>
        <v>0</v>
      </c>
      <c r="S20" s="6">
        <f t="shared" si="10"/>
        <v>0</v>
      </c>
      <c r="T20" s="6">
        <f t="shared" si="11"/>
        <v>0</v>
      </c>
      <c r="U20" s="6">
        <f t="shared" si="3"/>
        <v>0</v>
      </c>
      <c r="V20" s="6">
        <f t="shared" si="12"/>
        <v>0</v>
      </c>
      <c r="W20" s="113">
        <f t="shared" si="13"/>
        <v>0</v>
      </c>
      <c r="X20" s="14">
        <f t="shared" si="23"/>
        <v>0</v>
      </c>
      <c r="Y20" s="6">
        <f t="shared" si="24"/>
        <v>0</v>
      </c>
      <c r="Z20" s="6">
        <f t="shared" si="25"/>
        <v>0</v>
      </c>
      <c r="AA20" s="114">
        <f t="shared" si="26"/>
        <v>0</v>
      </c>
      <c r="AB20" s="14">
        <f t="shared" si="27"/>
        <v>0</v>
      </c>
      <c r="AC20" s="115" t="e">
        <f t="shared" si="28"/>
        <v>#DIV/0!</v>
      </c>
    </row>
    <row r="21" spans="1:29" ht="51.75" customHeight="1">
      <c r="A21" s="109" t="e">
        <f>+#REF!</f>
        <v>#REF!</v>
      </c>
      <c r="B21" s="121" t="e">
        <f>+IF(#REF!&gt;0%,"YA CUENTA CON PONDERACIÓN DE RIESGOS, NO DILIGENCIAR ANALISIS OCI", "DILIGENCIE ANALISIS OCI PARA ESTA UNIDAD AUDITABLE")</f>
        <v>#REF!</v>
      </c>
      <c r="C21" s="116"/>
      <c r="D21" s="6">
        <f t="shared" si="4"/>
        <v>0</v>
      </c>
      <c r="E21" s="6"/>
      <c r="F21" s="6">
        <f t="shared" si="20"/>
        <v>0</v>
      </c>
      <c r="G21" s="117"/>
      <c r="H21" s="6">
        <f t="shared" si="5"/>
        <v>0</v>
      </c>
      <c r="I21" s="117"/>
      <c r="J21" s="6">
        <f t="shared" si="6"/>
        <v>0</v>
      </c>
      <c r="K21" s="6"/>
      <c r="L21" s="6">
        <f t="shared" si="21"/>
        <v>0</v>
      </c>
      <c r="M21" s="6"/>
      <c r="N21" s="6">
        <f t="shared" si="7"/>
        <v>0</v>
      </c>
      <c r="O21" s="6"/>
      <c r="P21" s="114">
        <f t="shared" si="22"/>
        <v>0</v>
      </c>
      <c r="Q21" s="6">
        <f t="shared" si="9"/>
        <v>0</v>
      </c>
      <c r="R21" s="6">
        <f t="shared" si="2"/>
        <v>0</v>
      </c>
      <c r="S21" s="6">
        <f t="shared" si="10"/>
        <v>0</v>
      </c>
      <c r="T21" s="6">
        <f t="shared" si="11"/>
        <v>0</v>
      </c>
      <c r="U21" s="6">
        <f t="shared" si="3"/>
        <v>0</v>
      </c>
      <c r="V21" s="6">
        <f t="shared" si="12"/>
        <v>0</v>
      </c>
      <c r="W21" s="113">
        <f t="shared" si="13"/>
        <v>0</v>
      </c>
      <c r="X21" s="14">
        <f t="shared" si="23"/>
        <v>0</v>
      </c>
      <c r="Y21" s="6">
        <f t="shared" si="24"/>
        <v>0</v>
      </c>
      <c r="Z21" s="6">
        <f t="shared" si="25"/>
        <v>0</v>
      </c>
      <c r="AA21" s="114">
        <f t="shared" si="26"/>
        <v>0</v>
      </c>
      <c r="AB21" s="14">
        <f t="shared" si="27"/>
        <v>0</v>
      </c>
      <c r="AC21" s="115" t="e">
        <f t="shared" si="28"/>
        <v>#DIV/0!</v>
      </c>
    </row>
    <row r="22" spans="1:29" ht="51.75" customHeight="1">
      <c r="A22" s="109" t="e">
        <f>+#REF!</f>
        <v>#REF!</v>
      </c>
      <c r="B22" s="121" t="e">
        <f>+IF(#REF!&gt;0%,"YA CUENTA CON PONDERACIÓN DE RIESGOS, NO DILIGENCIAR ANALISIS OCI", "DILIGENCIE ANALISIS OCI PARA ESTA UNIDAD AUDITABLE")</f>
        <v>#REF!</v>
      </c>
      <c r="C22" s="116"/>
      <c r="D22" s="6">
        <f t="shared" si="4"/>
        <v>0</v>
      </c>
      <c r="E22" s="6"/>
      <c r="F22" s="6">
        <f t="shared" si="20"/>
        <v>0</v>
      </c>
      <c r="G22" s="117"/>
      <c r="H22" s="6">
        <f t="shared" si="5"/>
        <v>0</v>
      </c>
      <c r="I22" s="117"/>
      <c r="J22" s="6">
        <f t="shared" si="6"/>
        <v>0</v>
      </c>
      <c r="K22" s="6"/>
      <c r="L22" s="6">
        <f t="shared" si="21"/>
        <v>0</v>
      </c>
      <c r="M22" s="6"/>
      <c r="N22" s="6">
        <f t="shared" si="7"/>
        <v>0</v>
      </c>
      <c r="O22" s="6"/>
      <c r="P22" s="114">
        <f t="shared" si="22"/>
        <v>0</v>
      </c>
      <c r="Q22" s="6">
        <f t="shared" si="9"/>
        <v>0</v>
      </c>
      <c r="R22" s="6">
        <f t="shared" si="2"/>
        <v>0</v>
      </c>
      <c r="S22" s="6">
        <f t="shared" si="10"/>
        <v>0</v>
      </c>
      <c r="T22" s="6">
        <f t="shared" si="11"/>
        <v>0</v>
      </c>
      <c r="U22" s="6">
        <f t="shared" si="3"/>
        <v>0</v>
      </c>
      <c r="V22" s="6">
        <f t="shared" si="12"/>
        <v>0</v>
      </c>
      <c r="W22" s="113">
        <f t="shared" si="13"/>
        <v>0</v>
      </c>
      <c r="X22" s="14">
        <f t="shared" si="23"/>
        <v>0</v>
      </c>
      <c r="Y22" s="6">
        <f t="shared" si="24"/>
        <v>0</v>
      </c>
      <c r="Z22" s="6">
        <f t="shared" si="25"/>
        <v>0</v>
      </c>
      <c r="AA22" s="114">
        <f t="shared" si="26"/>
        <v>0</v>
      </c>
      <c r="AB22" s="14">
        <f t="shared" si="27"/>
        <v>0</v>
      </c>
      <c r="AC22" s="115" t="e">
        <f t="shared" si="28"/>
        <v>#DIV/0!</v>
      </c>
    </row>
    <row r="23" spans="1:29" ht="51.75" customHeight="1">
      <c r="A23" s="109" t="e">
        <f>+#REF!</f>
        <v>#REF!</v>
      </c>
      <c r="B23" s="121" t="e">
        <f>+IF(#REF!&gt;0%,"YA CUENTA CON PONDERACIÓN DE RIESGOS, NO DILIGENCIAR ANALISIS OCI", "DILIGENCIE ANALISIS OCI PARA ESTA UNIDAD AUDITABLE")</f>
        <v>#REF!</v>
      </c>
      <c r="C23" s="116"/>
      <c r="D23" s="6">
        <f t="shared" si="4"/>
        <v>0</v>
      </c>
      <c r="E23" s="6"/>
      <c r="F23" s="6">
        <f t="shared" si="20"/>
        <v>0</v>
      </c>
      <c r="G23" s="117"/>
      <c r="H23" s="6">
        <f t="shared" si="5"/>
        <v>0</v>
      </c>
      <c r="I23" s="117"/>
      <c r="J23" s="6">
        <f t="shared" si="6"/>
        <v>0</v>
      </c>
      <c r="K23" s="6"/>
      <c r="L23" s="6">
        <f t="shared" si="21"/>
        <v>0</v>
      </c>
      <c r="M23" s="6"/>
      <c r="N23" s="6">
        <f t="shared" si="7"/>
        <v>0</v>
      </c>
      <c r="O23" s="6"/>
      <c r="P23" s="114">
        <f t="shared" si="22"/>
        <v>0</v>
      </c>
      <c r="Q23" s="6">
        <f t="shared" si="9"/>
        <v>0</v>
      </c>
      <c r="R23" s="6">
        <f t="shared" si="2"/>
        <v>0</v>
      </c>
      <c r="S23" s="6">
        <f t="shared" si="10"/>
        <v>0</v>
      </c>
      <c r="T23" s="6">
        <f t="shared" si="11"/>
        <v>0</v>
      </c>
      <c r="U23" s="6">
        <f t="shared" si="3"/>
        <v>0</v>
      </c>
      <c r="V23" s="6">
        <f t="shared" si="12"/>
        <v>0</v>
      </c>
      <c r="W23" s="113">
        <f t="shared" si="13"/>
        <v>0</v>
      </c>
      <c r="X23" s="14">
        <f t="shared" si="23"/>
        <v>0</v>
      </c>
      <c r="Y23" s="6">
        <f t="shared" si="24"/>
        <v>0</v>
      </c>
      <c r="Z23" s="6">
        <f t="shared" si="25"/>
        <v>0</v>
      </c>
      <c r="AA23" s="114">
        <f t="shared" si="26"/>
        <v>0</v>
      </c>
      <c r="AB23" s="14">
        <f t="shared" si="27"/>
        <v>0</v>
      </c>
      <c r="AC23" s="115" t="e">
        <f t="shared" si="28"/>
        <v>#DIV/0!</v>
      </c>
    </row>
    <row r="24" spans="1:29" ht="51.75" customHeight="1">
      <c r="A24" s="109" t="e">
        <f>+#REF!</f>
        <v>#REF!</v>
      </c>
      <c r="B24" s="121" t="e">
        <f>+IF(#REF!&gt;0%,"YA CUENTA CON PONDERACIÓN DE RIESGOS, NO DILIGENCIAR ANALISIS OCI", "DILIGENCIE ANALISIS OCI PARA ESTA UNIDAD AUDITABLE")</f>
        <v>#REF!</v>
      </c>
      <c r="C24" s="116"/>
      <c r="D24" s="6">
        <f t="shared" si="4"/>
        <v>0</v>
      </c>
      <c r="E24" s="6"/>
      <c r="F24" s="6">
        <f t="shared" si="20"/>
        <v>0</v>
      </c>
      <c r="G24" s="117"/>
      <c r="H24" s="6">
        <f t="shared" si="5"/>
        <v>0</v>
      </c>
      <c r="I24" s="117"/>
      <c r="J24" s="6">
        <f t="shared" si="6"/>
        <v>0</v>
      </c>
      <c r="K24" s="6"/>
      <c r="L24" s="6">
        <f t="shared" si="21"/>
        <v>0</v>
      </c>
      <c r="M24" s="6"/>
      <c r="N24" s="6">
        <f t="shared" si="7"/>
        <v>0</v>
      </c>
      <c r="O24" s="6"/>
      <c r="P24" s="114">
        <f t="shared" si="22"/>
        <v>0</v>
      </c>
      <c r="Q24" s="6">
        <f t="shared" si="9"/>
        <v>0</v>
      </c>
      <c r="R24" s="6">
        <f t="shared" si="2"/>
        <v>0</v>
      </c>
      <c r="S24" s="6">
        <f t="shared" si="10"/>
        <v>0</v>
      </c>
      <c r="T24" s="6">
        <f t="shared" si="11"/>
        <v>0</v>
      </c>
      <c r="U24" s="6">
        <f t="shared" si="3"/>
        <v>0</v>
      </c>
      <c r="V24" s="6">
        <f t="shared" si="12"/>
        <v>0</v>
      </c>
      <c r="W24" s="113">
        <f t="shared" si="13"/>
        <v>0</v>
      </c>
      <c r="X24" s="14">
        <f t="shared" ref="X24:X33" si="29">COUNTIFS(Q24:W24,"E")</f>
        <v>0</v>
      </c>
      <c r="Y24" s="6">
        <f t="shared" ref="Y24:Y33" si="30">COUNTIF(Q24:W24,"A")</f>
        <v>0</v>
      </c>
      <c r="Z24" s="6">
        <f t="shared" ref="Z24:Z33" si="31">COUNTIF(Q24:W24,"M")</f>
        <v>0</v>
      </c>
      <c r="AA24" s="114">
        <f t="shared" ref="AA24:AA33" si="32">COUNTIF(Q24:W24,"B")</f>
        <v>0</v>
      </c>
      <c r="AB24" s="14">
        <f t="shared" ref="AB24:AB33" si="33">SUM(X24:AA24)</f>
        <v>0</v>
      </c>
      <c r="AC24" s="115" t="e">
        <f t="shared" ref="AC24:AC33" si="34">+IF((X24/AB24)&gt;=0.2,"Extremo",+IF(((X24/AB24)+(Y24/AB24))&gt;=0.3,"Alto",+IF(((X24/AB24)+(Y24/AB24)+(Z24/AB24))&gt;=0.4,"Moderado",+IF((X24/AB24)+(Y24/AB24)+(Z24/AB24)+(AA24/AB24)&gt;=0.5,"Bajo",""))))</f>
        <v>#DIV/0!</v>
      </c>
    </row>
    <row r="25" spans="1:29" ht="51.75" customHeight="1">
      <c r="A25" s="109" t="e">
        <f>+#REF!</f>
        <v>#REF!</v>
      </c>
      <c r="B25" s="121" t="e">
        <f>+IF(#REF!&gt;0%,"YA CUENTA CON PONDERACIÓN DE RIESGOS, NO DILIGENCIAR ANALISIS OCI", "DILIGENCIE ANALISIS OCI PARA ESTA UNIDAD AUDITABLE")</f>
        <v>#REF!</v>
      </c>
      <c r="C25" s="116"/>
      <c r="D25" s="6">
        <f t="shared" si="4"/>
        <v>0</v>
      </c>
      <c r="E25" s="6"/>
      <c r="F25" s="6">
        <f t="shared" si="20"/>
        <v>0</v>
      </c>
      <c r="G25" s="117"/>
      <c r="H25" s="6">
        <f t="shared" si="5"/>
        <v>0</v>
      </c>
      <c r="I25" s="117"/>
      <c r="J25" s="6">
        <f t="shared" si="6"/>
        <v>0</v>
      </c>
      <c r="K25" s="6"/>
      <c r="L25" s="6">
        <f t="shared" si="21"/>
        <v>0</v>
      </c>
      <c r="M25" s="6"/>
      <c r="N25" s="6">
        <f t="shared" si="7"/>
        <v>0</v>
      </c>
      <c r="O25" s="6"/>
      <c r="P25" s="114">
        <f t="shared" si="22"/>
        <v>0</v>
      </c>
      <c r="Q25" s="6">
        <f t="shared" si="9"/>
        <v>0</v>
      </c>
      <c r="R25" s="6">
        <f t="shared" si="2"/>
        <v>0</v>
      </c>
      <c r="S25" s="6">
        <f t="shared" si="10"/>
        <v>0</v>
      </c>
      <c r="T25" s="6">
        <f t="shared" si="11"/>
        <v>0</v>
      </c>
      <c r="U25" s="6">
        <f t="shared" si="3"/>
        <v>0</v>
      </c>
      <c r="V25" s="6">
        <f t="shared" si="12"/>
        <v>0</v>
      </c>
      <c r="W25" s="113">
        <f t="shared" si="13"/>
        <v>0</v>
      </c>
      <c r="X25" s="14">
        <f t="shared" si="29"/>
        <v>0</v>
      </c>
      <c r="Y25" s="6">
        <f t="shared" si="30"/>
        <v>0</v>
      </c>
      <c r="Z25" s="6">
        <f t="shared" si="31"/>
        <v>0</v>
      </c>
      <c r="AA25" s="114">
        <f t="shared" si="32"/>
        <v>0</v>
      </c>
      <c r="AB25" s="14">
        <f t="shared" si="33"/>
        <v>0</v>
      </c>
      <c r="AC25" s="115" t="e">
        <f t="shared" si="34"/>
        <v>#DIV/0!</v>
      </c>
    </row>
    <row r="26" spans="1:29" ht="51.75" customHeight="1">
      <c r="A26" s="109" t="e">
        <f>+#REF!</f>
        <v>#REF!</v>
      </c>
      <c r="B26" s="121" t="e">
        <f>+IF(#REF!&gt;0%,"YA CUENTA CON PONDERACIÓN DE RIESGOS, NO DILIGENCIAR ANALISIS OCI", "DILIGENCIE ANALISIS OCI PARA ESTA UNIDAD AUDITABLE")</f>
        <v>#REF!</v>
      </c>
      <c r="C26" s="116"/>
      <c r="D26" s="6">
        <f t="shared" si="4"/>
        <v>0</v>
      </c>
      <c r="E26" s="6"/>
      <c r="F26" s="6">
        <f t="shared" si="20"/>
        <v>0</v>
      </c>
      <c r="G26" s="117"/>
      <c r="H26" s="6">
        <f t="shared" si="5"/>
        <v>0</v>
      </c>
      <c r="I26" s="117"/>
      <c r="J26" s="6">
        <f t="shared" si="6"/>
        <v>0</v>
      </c>
      <c r="K26" s="6"/>
      <c r="L26" s="6">
        <f t="shared" si="21"/>
        <v>0</v>
      </c>
      <c r="M26" s="6"/>
      <c r="N26" s="6">
        <f t="shared" si="7"/>
        <v>0</v>
      </c>
      <c r="O26" s="6"/>
      <c r="P26" s="114">
        <f t="shared" si="22"/>
        <v>0</v>
      </c>
      <c r="Q26" s="6">
        <f t="shared" si="9"/>
        <v>0</v>
      </c>
      <c r="R26" s="6">
        <f t="shared" si="2"/>
        <v>0</v>
      </c>
      <c r="S26" s="6">
        <f t="shared" si="10"/>
        <v>0</v>
      </c>
      <c r="T26" s="6">
        <f t="shared" si="11"/>
        <v>0</v>
      </c>
      <c r="U26" s="6">
        <f t="shared" si="3"/>
        <v>0</v>
      </c>
      <c r="V26" s="6">
        <f t="shared" si="12"/>
        <v>0</v>
      </c>
      <c r="W26" s="113">
        <f t="shared" si="13"/>
        <v>0</v>
      </c>
      <c r="X26" s="14">
        <f t="shared" si="29"/>
        <v>0</v>
      </c>
      <c r="Y26" s="6">
        <f t="shared" si="30"/>
        <v>0</v>
      </c>
      <c r="Z26" s="6">
        <f t="shared" si="31"/>
        <v>0</v>
      </c>
      <c r="AA26" s="114">
        <f t="shared" si="32"/>
        <v>0</v>
      </c>
      <c r="AB26" s="14">
        <f t="shared" si="33"/>
        <v>0</v>
      </c>
      <c r="AC26" s="115" t="e">
        <f t="shared" si="34"/>
        <v>#DIV/0!</v>
      </c>
    </row>
    <row r="27" spans="1:29" ht="51.75" customHeight="1">
      <c r="A27" s="109" t="e">
        <f>+#REF!</f>
        <v>#REF!</v>
      </c>
      <c r="B27" s="121" t="e">
        <f>+IF(#REF!&gt;0%,"YA CUENTA CON PONDERACIÓN DE RIESGOS, NO DILIGENCIAR ANALISIS OCI", "DILIGENCIE ANALISIS OCI PARA ESTA UNIDAD AUDITABLE")</f>
        <v>#REF!</v>
      </c>
      <c r="C27" s="116"/>
      <c r="D27" s="6">
        <f t="shared" si="4"/>
        <v>0</v>
      </c>
      <c r="E27" s="6"/>
      <c r="F27" s="6">
        <f t="shared" si="20"/>
        <v>0</v>
      </c>
      <c r="G27" s="117"/>
      <c r="H27" s="6">
        <f t="shared" si="5"/>
        <v>0</v>
      </c>
      <c r="I27" s="117"/>
      <c r="J27" s="6">
        <f t="shared" si="6"/>
        <v>0</v>
      </c>
      <c r="K27" s="6"/>
      <c r="L27" s="6">
        <f t="shared" si="21"/>
        <v>0</v>
      </c>
      <c r="M27" s="6"/>
      <c r="N27" s="6">
        <f t="shared" si="7"/>
        <v>0</v>
      </c>
      <c r="O27" s="6"/>
      <c r="P27" s="114">
        <f t="shared" si="22"/>
        <v>0</v>
      </c>
      <c r="Q27" s="6">
        <f t="shared" si="9"/>
        <v>0</v>
      </c>
      <c r="R27" s="6">
        <f t="shared" si="2"/>
        <v>0</v>
      </c>
      <c r="S27" s="6">
        <f t="shared" si="10"/>
        <v>0</v>
      </c>
      <c r="T27" s="6">
        <f t="shared" si="11"/>
        <v>0</v>
      </c>
      <c r="U27" s="6">
        <f t="shared" si="3"/>
        <v>0</v>
      </c>
      <c r="V27" s="6">
        <f t="shared" si="12"/>
        <v>0</v>
      </c>
      <c r="W27" s="113">
        <f t="shared" si="13"/>
        <v>0</v>
      </c>
      <c r="X27" s="14">
        <f t="shared" si="29"/>
        <v>0</v>
      </c>
      <c r="Y27" s="6">
        <f t="shared" si="30"/>
        <v>0</v>
      </c>
      <c r="Z27" s="6">
        <f t="shared" si="31"/>
        <v>0</v>
      </c>
      <c r="AA27" s="114">
        <f t="shared" si="32"/>
        <v>0</v>
      </c>
      <c r="AB27" s="14">
        <f t="shared" si="33"/>
        <v>0</v>
      </c>
      <c r="AC27" s="115" t="e">
        <f t="shared" si="34"/>
        <v>#DIV/0!</v>
      </c>
    </row>
    <row r="28" spans="1:29" ht="51.75" customHeight="1">
      <c r="A28" s="109" t="e">
        <f>+#REF!</f>
        <v>#REF!</v>
      </c>
      <c r="B28" s="121" t="e">
        <f>+IF(#REF!&gt;0%,"YA CUENTA CON PONDERACIÓN DE RIESGOS, NO DILIGENCIAR ANALISIS OCI", "DILIGENCIE ANALISIS OCI PARA ESTA UNIDAD AUDITABLE")</f>
        <v>#REF!</v>
      </c>
      <c r="C28" s="116"/>
      <c r="D28" s="6">
        <f t="shared" si="4"/>
        <v>0</v>
      </c>
      <c r="E28" s="6"/>
      <c r="F28" s="6">
        <f t="shared" si="20"/>
        <v>0</v>
      </c>
      <c r="G28" s="117"/>
      <c r="H28" s="6">
        <f t="shared" si="5"/>
        <v>0</v>
      </c>
      <c r="I28" s="117"/>
      <c r="J28" s="6">
        <f t="shared" si="6"/>
        <v>0</v>
      </c>
      <c r="K28" s="6"/>
      <c r="L28" s="6">
        <f t="shared" si="21"/>
        <v>0</v>
      </c>
      <c r="M28" s="6"/>
      <c r="N28" s="6">
        <f t="shared" si="7"/>
        <v>0</v>
      </c>
      <c r="O28" s="6"/>
      <c r="P28" s="114">
        <f t="shared" si="22"/>
        <v>0</v>
      </c>
      <c r="Q28" s="6">
        <f t="shared" si="9"/>
        <v>0</v>
      </c>
      <c r="R28" s="6">
        <f t="shared" si="2"/>
        <v>0</v>
      </c>
      <c r="S28" s="6">
        <f t="shared" si="10"/>
        <v>0</v>
      </c>
      <c r="T28" s="6">
        <f t="shared" si="11"/>
        <v>0</v>
      </c>
      <c r="U28" s="6">
        <f t="shared" si="3"/>
        <v>0</v>
      </c>
      <c r="V28" s="6">
        <f t="shared" si="12"/>
        <v>0</v>
      </c>
      <c r="W28" s="113">
        <f t="shared" si="13"/>
        <v>0</v>
      </c>
      <c r="X28" s="14">
        <f t="shared" si="29"/>
        <v>0</v>
      </c>
      <c r="Y28" s="6">
        <f t="shared" si="30"/>
        <v>0</v>
      </c>
      <c r="Z28" s="6">
        <f t="shared" si="31"/>
        <v>0</v>
      </c>
      <c r="AA28" s="114">
        <f t="shared" si="32"/>
        <v>0</v>
      </c>
      <c r="AB28" s="14">
        <f t="shared" si="33"/>
        <v>0</v>
      </c>
      <c r="AC28" s="115" t="e">
        <f t="shared" si="34"/>
        <v>#DIV/0!</v>
      </c>
    </row>
    <row r="29" spans="1:29" ht="51.75" customHeight="1">
      <c r="A29" s="109" t="e">
        <f>+#REF!</f>
        <v>#REF!</v>
      </c>
      <c r="B29" s="121" t="e">
        <f>+IF(#REF!&gt;0%,"YA CUENTA CON PONDERACIÓN DE RIESGOS, NO DILIGENCIAR ANALISIS OCI", "DILIGENCIE ANALISIS OCI PARA ESTA UNIDAD AUDITABLE")</f>
        <v>#REF!</v>
      </c>
      <c r="C29" s="116"/>
      <c r="D29" s="6">
        <f t="shared" si="4"/>
        <v>0</v>
      </c>
      <c r="E29" s="6"/>
      <c r="F29" s="6">
        <f t="shared" si="20"/>
        <v>0</v>
      </c>
      <c r="G29" s="117"/>
      <c r="H29" s="6">
        <f t="shared" si="5"/>
        <v>0</v>
      </c>
      <c r="I29" s="117"/>
      <c r="J29" s="6">
        <f t="shared" si="6"/>
        <v>0</v>
      </c>
      <c r="K29" s="6"/>
      <c r="L29" s="6">
        <f t="shared" si="21"/>
        <v>0</v>
      </c>
      <c r="M29" s="6"/>
      <c r="N29" s="6">
        <f t="shared" si="7"/>
        <v>0</v>
      </c>
      <c r="O29" s="6"/>
      <c r="P29" s="114">
        <f t="shared" si="22"/>
        <v>0</v>
      </c>
      <c r="Q29" s="6">
        <f t="shared" si="9"/>
        <v>0</v>
      </c>
      <c r="R29" s="6">
        <f t="shared" si="2"/>
        <v>0</v>
      </c>
      <c r="S29" s="6">
        <f t="shared" si="10"/>
        <v>0</v>
      </c>
      <c r="T29" s="6">
        <f t="shared" si="11"/>
        <v>0</v>
      </c>
      <c r="U29" s="6">
        <f t="shared" si="3"/>
        <v>0</v>
      </c>
      <c r="V29" s="6">
        <f t="shared" si="12"/>
        <v>0</v>
      </c>
      <c r="W29" s="113">
        <f t="shared" si="13"/>
        <v>0</v>
      </c>
      <c r="X29" s="14">
        <f t="shared" si="29"/>
        <v>0</v>
      </c>
      <c r="Y29" s="6">
        <f t="shared" si="30"/>
        <v>0</v>
      </c>
      <c r="Z29" s="6">
        <f t="shared" si="31"/>
        <v>0</v>
      </c>
      <c r="AA29" s="114">
        <f t="shared" si="32"/>
        <v>0</v>
      </c>
      <c r="AB29" s="14">
        <f t="shared" si="33"/>
        <v>0</v>
      </c>
      <c r="AC29" s="115" t="e">
        <f t="shared" si="34"/>
        <v>#DIV/0!</v>
      </c>
    </row>
    <row r="30" spans="1:29" ht="51.75" customHeight="1">
      <c r="A30" s="109" t="e">
        <f>+#REF!</f>
        <v>#REF!</v>
      </c>
      <c r="B30" s="121" t="e">
        <f>+IF(#REF!&gt;0%,"YA CUENTA CON PONDERACIÓN DE RIESGOS, NO DILIGENCIAR ANALISIS OCI", "DILIGENCIE ANALISIS OCI PARA ESTA UNIDAD AUDITABLE")</f>
        <v>#REF!</v>
      </c>
      <c r="C30" s="116"/>
      <c r="D30" s="6">
        <f t="shared" si="4"/>
        <v>0</v>
      </c>
      <c r="E30" s="6"/>
      <c r="F30" s="6">
        <f t="shared" si="20"/>
        <v>0</v>
      </c>
      <c r="G30" s="117"/>
      <c r="H30" s="6">
        <f t="shared" si="5"/>
        <v>0</v>
      </c>
      <c r="I30" s="117"/>
      <c r="J30" s="6">
        <f t="shared" si="6"/>
        <v>0</v>
      </c>
      <c r="K30" s="6"/>
      <c r="L30" s="6">
        <f t="shared" si="21"/>
        <v>0</v>
      </c>
      <c r="M30" s="6"/>
      <c r="N30" s="6">
        <f t="shared" si="7"/>
        <v>0</v>
      </c>
      <c r="O30" s="6"/>
      <c r="P30" s="114">
        <f t="shared" si="22"/>
        <v>0</v>
      </c>
      <c r="Q30" s="6">
        <f t="shared" si="9"/>
        <v>0</v>
      </c>
      <c r="R30" s="6">
        <f t="shared" si="2"/>
        <v>0</v>
      </c>
      <c r="S30" s="6">
        <f t="shared" si="10"/>
        <v>0</v>
      </c>
      <c r="T30" s="6">
        <f t="shared" si="11"/>
        <v>0</v>
      </c>
      <c r="U30" s="6">
        <f t="shared" si="3"/>
        <v>0</v>
      </c>
      <c r="V30" s="6">
        <f t="shared" si="12"/>
        <v>0</v>
      </c>
      <c r="W30" s="113">
        <f t="shared" si="13"/>
        <v>0</v>
      </c>
      <c r="X30" s="14">
        <f t="shared" si="29"/>
        <v>0</v>
      </c>
      <c r="Y30" s="6">
        <f t="shared" si="30"/>
        <v>0</v>
      </c>
      <c r="Z30" s="6">
        <f t="shared" si="31"/>
        <v>0</v>
      </c>
      <c r="AA30" s="114">
        <f t="shared" si="32"/>
        <v>0</v>
      </c>
      <c r="AB30" s="14">
        <f t="shared" si="33"/>
        <v>0</v>
      </c>
      <c r="AC30" s="115" t="e">
        <f t="shared" si="34"/>
        <v>#DIV/0!</v>
      </c>
    </row>
    <row r="31" spans="1:29" ht="51.75" customHeight="1">
      <c r="A31" s="109" t="e">
        <f>+#REF!</f>
        <v>#REF!</v>
      </c>
      <c r="B31" s="121" t="e">
        <f>+IF(#REF!&gt;0%,"YA CUENTA CON PONDERACIÓN DE RIESGOS, NO DILIGENCIAR ANALISIS OCI", "DILIGENCIE ANALISIS OCI PARA ESTA UNIDAD AUDITABLE")</f>
        <v>#REF!</v>
      </c>
      <c r="C31" s="116"/>
      <c r="D31" s="6">
        <f t="shared" si="4"/>
        <v>0</v>
      </c>
      <c r="E31" s="6"/>
      <c r="F31" s="6">
        <f t="shared" si="20"/>
        <v>0</v>
      </c>
      <c r="G31" s="117"/>
      <c r="H31" s="6">
        <f t="shared" si="5"/>
        <v>0</v>
      </c>
      <c r="I31" s="117"/>
      <c r="J31" s="6">
        <f t="shared" si="6"/>
        <v>0</v>
      </c>
      <c r="K31" s="6"/>
      <c r="L31" s="6">
        <f t="shared" si="21"/>
        <v>0</v>
      </c>
      <c r="M31" s="6"/>
      <c r="N31" s="6">
        <f t="shared" si="7"/>
        <v>0</v>
      </c>
      <c r="O31" s="6"/>
      <c r="P31" s="114">
        <f t="shared" si="22"/>
        <v>0</v>
      </c>
      <c r="Q31" s="6">
        <f t="shared" si="9"/>
        <v>0</v>
      </c>
      <c r="R31" s="6">
        <f t="shared" si="2"/>
        <v>0</v>
      </c>
      <c r="S31" s="6">
        <f t="shared" si="10"/>
        <v>0</v>
      </c>
      <c r="T31" s="6">
        <f t="shared" si="11"/>
        <v>0</v>
      </c>
      <c r="U31" s="6">
        <f t="shared" si="3"/>
        <v>0</v>
      </c>
      <c r="V31" s="6">
        <f t="shared" si="12"/>
        <v>0</v>
      </c>
      <c r="W31" s="113">
        <f t="shared" si="13"/>
        <v>0</v>
      </c>
      <c r="X31" s="14">
        <f t="shared" si="29"/>
        <v>0</v>
      </c>
      <c r="Y31" s="6">
        <f t="shared" si="30"/>
        <v>0</v>
      </c>
      <c r="Z31" s="6">
        <f t="shared" si="31"/>
        <v>0</v>
      </c>
      <c r="AA31" s="114">
        <f t="shared" si="32"/>
        <v>0</v>
      </c>
      <c r="AB31" s="14">
        <f t="shared" si="33"/>
        <v>0</v>
      </c>
      <c r="AC31" s="115" t="e">
        <f t="shared" si="34"/>
        <v>#DIV/0!</v>
      </c>
    </row>
    <row r="32" spans="1:29" ht="51.75" customHeight="1">
      <c r="A32" s="109" t="e">
        <f>+#REF!</f>
        <v>#REF!</v>
      </c>
      <c r="B32" s="121" t="e">
        <f>+IF(#REF!&gt;0%,"YA CUENTA CON PONDERACIÓN DE RIESGOS, NO DILIGENCIAR ANALISIS OCI", "DILIGENCIE ANALISIS OCI PARA ESTA UNIDAD AUDITABLE")</f>
        <v>#REF!</v>
      </c>
      <c r="C32" s="116"/>
      <c r="D32" s="6">
        <f t="shared" si="4"/>
        <v>0</v>
      </c>
      <c r="E32" s="6"/>
      <c r="F32" s="6">
        <f t="shared" si="20"/>
        <v>0</v>
      </c>
      <c r="G32" s="117"/>
      <c r="H32" s="6">
        <f t="shared" si="5"/>
        <v>0</v>
      </c>
      <c r="I32" s="117"/>
      <c r="J32" s="6">
        <f t="shared" si="6"/>
        <v>0</v>
      </c>
      <c r="K32" s="6"/>
      <c r="L32" s="6">
        <f t="shared" si="21"/>
        <v>0</v>
      </c>
      <c r="M32" s="6"/>
      <c r="N32" s="6">
        <f t="shared" si="7"/>
        <v>0</v>
      </c>
      <c r="O32" s="6"/>
      <c r="P32" s="114">
        <f t="shared" si="22"/>
        <v>0</v>
      </c>
      <c r="Q32" s="6">
        <f t="shared" si="9"/>
        <v>0</v>
      </c>
      <c r="R32" s="6">
        <f t="shared" si="2"/>
        <v>0</v>
      </c>
      <c r="S32" s="6">
        <f t="shared" si="10"/>
        <v>0</v>
      </c>
      <c r="T32" s="6">
        <f t="shared" si="11"/>
        <v>0</v>
      </c>
      <c r="U32" s="6">
        <f t="shared" si="3"/>
        <v>0</v>
      </c>
      <c r="V32" s="6">
        <f t="shared" si="12"/>
        <v>0</v>
      </c>
      <c r="W32" s="113">
        <f t="shared" si="13"/>
        <v>0</v>
      </c>
      <c r="X32" s="14">
        <f t="shared" si="29"/>
        <v>0</v>
      </c>
      <c r="Y32" s="6">
        <f t="shared" si="30"/>
        <v>0</v>
      </c>
      <c r="Z32" s="6">
        <f t="shared" si="31"/>
        <v>0</v>
      </c>
      <c r="AA32" s="114">
        <f t="shared" si="32"/>
        <v>0</v>
      </c>
      <c r="AB32" s="14">
        <f t="shared" si="33"/>
        <v>0</v>
      </c>
      <c r="AC32" s="115" t="e">
        <f t="shared" si="34"/>
        <v>#DIV/0!</v>
      </c>
    </row>
    <row r="33" spans="1:29" ht="51.75" customHeight="1">
      <c r="A33" s="109" t="e">
        <f>+#REF!</f>
        <v>#REF!</v>
      </c>
      <c r="B33" s="121" t="e">
        <f>+IF(#REF!&gt;0%,"YA CUENTA CON PONDERACIÓN DE RIESGOS, NO DILIGENCIAR ANALISIS OCI", "DILIGENCIE ANALISIS OCI PARA ESTA UNIDAD AUDITABLE")</f>
        <v>#REF!</v>
      </c>
      <c r="C33" s="116"/>
      <c r="D33" s="6">
        <f t="shared" si="4"/>
        <v>0</v>
      </c>
      <c r="E33" s="6"/>
      <c r="F33" s="6">
        <f t="shared" si="20"/>
        <v>0</v>
      </c>
      <c r="G33" s="117"/>
      <c r="H33" s="6">
        <f t="shared" si="5"/>
        <v>0</v>
      </c>
      <c r="I33" s="117"/>
      <c r="J33" s="6">
        <f t="shared" si="6"/>
        <v>0</v>
      </c>
      <c r="K33" s="6"/>
      <c r="L33" s="6">
        <f t="shared" si="21"/>
        <v>0</v>
      </c>
      <c r="M33" s="6"/>
      <c r="N33" s="6">
        <f t="shared" si="7"/>
        <v>0</v>
      </c>
      <c r="O33" s="6"/>
      <c r="P33" s="114">
        <f t="shared" si="22"/>
        <v>0</v>
      </c>
      <c r="Q33" s="6">
        <f t="shared" si="9"/>
        <v>0</v>
      </c>
      <c r="R33" s="6">
        <f t="shared" si="2"/>
        <v>0</v>
      </c>
      <c r="S33" s="6">
        <f t="shared" si="10"/>
        <v>0</v>
      </c>
      <c r="T33" s="6">
        <f t="shared" si="11"/>
        <v>0</v>
      </c>
      <c r="U33" s="6">
        <f t="shared" si="3"/>
        <v>0</v>
      </c>
      <c r="V33" s="6">
        <f t="shared" si="12"/>
        <v>0</v>
      </c>
      <c r="W33" s="113">
        <f t="shared" si="13"/>
        <v>0</v>
      </c>
      <c r="X33" s="14">
        <f t="shared" si="29"/>
        <v>0</v>
      </c>
      <c r="Y33" s="6">
        <f t="shared" si="30"/>
        <v>0</v>
      </c>
      <c r="Z33" s="6">
        <f t="shared" si="31"/>
        <v>0</v>
      </c>
      <c r="AA33" s="114">
        <f t="shared" si="32"/>
        <v>0</v>
      </c>
      <c r="AB33" s="14">
        <f t="shared" si="33"/>
        <v>0</v>
      </c>
      <c r="AC33" s="115" t="e">
        <f t="shared" si="34"/>
        <v>#DIV/0!</v>
      </c>
    </row>
    <row r="34" spans="1:29" ht="51.75" customHeight="1">
      <c r="A34" s="109" t="e">
        <f>+#REF!</f>
        <v>#REF!</v>
      </c>
      <c r="B34" s="121" t="e">
        <f>+IF(#REF!&gt;0%,"YA CUENTA CON PONDERACIÓN DE RIESGOS, NO DILIGENCIAR ANALISIS OCI", "DILIGENCIE ANALISIS OCI PARA ESTA UNIDAD AUDITABLE")</f>
        <v>#REF!</v>
      </c>
      <c r="C34" s="116"/>
      <c r="D34" s="6">
        <f t="shared" si="4"/>
        <v>0</v>
      </c>
      <c r="E34" s="6"/>
      <c r="F34" s="6">
        <f t="shared" si="20"/>
        <v>0</v>
      </c>
      <c r="G34" s="117"/>
      <c r="H34" s="6">
        <f t="shared" si="5"/>
        <v>0</v>
      </c>
      <c r="I34" s="117"/>
      <c r="J34" s="6">
        <f t="shared" si="6"/>
        <v>0</v>
      </c>
      <c r="K34" s="6"/>
      <c r="L34" s="6">
        <f t="shared" si="21"/>
        <v>0</v>
      </c>
      <c r="M34" s="6"/>
      <c r="N34" s="6">
        <f t="shared" si="7"/>
        <v>0</v>
      </c>
      <c r="O34" s="6"/>
      <c r="P34" s="114">
        <f t="shared" si="22"/>
        <v>0</v>
      </c>
      <c r="Q34" s="6">
        <f t="shared" si="9"/>
        <v>0</v>
      </c>
      <c r="R34" s="6">
        <f t="shared" si="2"/>
        <v>0</v>
      </c>
      <c r="S34" s="6">
        <f t="shared" si="10"/>
        <v>0</v>
      </c>
      <c r="T34" s="6">
        <f t="shared" si="11"/>
        <v>0</v>
      </c>
      <c r="U34" s="6">
        <f t="shared" si="3"/>
        <v>0</v>
      </c>
      <c r="V34" s="6">
        <f t="shared" si="12"/>
        <v>0</v>
      </c>
      <c r="W34" s="113">
        <f t="shared" si="13"/>
        <v>0</v>
      </c>
      <c r="X34" s="14">
        <f t="shared" si="23"/>
        <v>0</v>
      </c>
      <c r="Y34" s="6">
        <f t="shared" si="24"/>
        <v>0</v>
      </c>
      <c r="Z34" s="6">
        <f t="shared" si="25"/>
        <v>0</v>
      </c>
      <c r="AA34" s="114">
        <f t="shared" si="26"/>
        <v>0</v>
      </c>
      <c r="AB34" s="14">
        <f t="shared" si="27"/>
        <v>0</v>
      </c>
      <c r="AC34" s="115" t="e">
        <f t="shared" si="28"/>
        <v>#DIV/0!</v>
      </c>
    </row>
    <row r="35" spans="1:29" ht="51.75" customHeight="1">
      <c r="A35" s="109" t="e">
        <f>+#REF!</f>
        <v>#REF!</v>
      </c>
      <c r="B35" s="121" t="e">
        <f>+IF(#REF!&gt;0%,"YA CUENTA CON PONDERACIÓN DE RIESGOS, NO DILIGENCIAR ANALISIS OCI", "DILIGENCIE ANALISIS OCI PARA ESTA UNIDAD AUDITABLE")</f>
        <v>#REF!</v>
      </c>
      <c r="C35" s="116"/>
      <c r="D35" s="6">
        <f t="shared" si="4"/>
        <v>0</v>
      </c>
      <c r="E35" s="6"/>
      <c r="F35" s="6">
        <f t="shared" si="20"/>
        <v>0</v>
      </c>
      <c r="G35" s="117"/>
      <c r="H35" s="6">
        <f t="shared" si="5"/>
        <v>0</v>
      </c>
      <c r="I35" s="117"/>
      <c r="J35" s="6">
        <f t="shared" si="6"/>
        <v>0</v>
      </c>
      <c r="K35" s="6"/>
      <c r="L35" s="6">
        <f t="shared" si="21"/>
        <v>0</v>
      </c>
      <c r="M35" s="6"/>
      <c r="N35" s="6">
        <f t="shared" si="7"/>
        <v>0</v>
      </c>
      <c r="O35" s="6"/>
      <c r="P35" s="114">
        <f t="shared" si="22"/>
        <v>0</v>
      </c>
      <c r="Q35" s="6">
        <f t="shared" si="9"/>
        <v>0</v>
      </c>
      <c r="R35" s="6">
        <f t="shared" si="2"/>
        <v>0</v>
      </c>
      <c r="S35" s="6">
        <f t="shared" si="10"/>
        <v>0</v>
      </c>
      <c r="T35" s="6">
        <f t="shared" si="11"/>
        <v>0</v>
      </c>
      <c r="U35" s="6">
        <f t="shared" si="3"/>
        <v>0</v>
      </c>
      <c r="V35" s="6">
        <f t="shared" si="12"/>
        <v>0</v>
      </c>
      <c r="W35" s="113">
        <f t="shared" si="13"/>
        <v>0</v>
      </c>
      <c r="X35" s="14">
        <f t="shared" si="23"/>
        <v>0</v>
      </c>
      <c r="Y35" s="6">
        <f t="shared" si="24"/>
        <v>0</v>
      </c>
      <c r="Z35" s="6">
        <f t="shared" si="25"/>
        <v>0</v>
      </c>
      <c r="AA35" s="114">
        <f t="shared" si="26"/>
        <v>0</v>
      </c>
      <c r="AB35" s="14">
        <f t="shared" si="27"/>
        <v>0</v>
      </c>
      <c r="AC35" s="115" t="e">
        <f t="shared" si="28"/>
        <v>#DIV/0!</v>
      </c>
    </row>
    <row r="36" spans="1:29" ht="51.75" customHeight="1">
      <c r="A36" s="109" t="e">
        <f>+#REF!</f>
        <v>#REF!</v>
      </c>
      <c r="B36" s="121" t="e">
        <f>+IF(#REF!&gt;0%,"YA CUENTA CON PONDERACIÓN DE RIESGOS, NO DILIGENCIAR ANALISIS OCI", "DILIGENCIE ANALISIS OCI PARA ESTA UNIDAD AUDITABLE")</f>
        <v>#REF!</v>
      </c>
      <c r="C36" s="116"/>
      <c r="D36" s="6">
        <f t="shared" si="4"/>
        <v>0</v>
      </c>
      <c r="E36" s="6"/>
      <c r="F36" s="6">
        <f t="shared" ref="F36:F88" si="35">IF($E36="3 días","E",IF($E36="2 días","A",IF($E36="1 días","M",IF($E36="Varias horas","B",0))))</f>
        <v>0</v>
      </c>
      <c r="G36" s="117"/>
      <c r="H36" s="6">
        <f t="shared" si="5"/>
        <v>0</v>
      </c>
      <c r="I36" s="117"/>
      <c r="J36" s="6">
        <f t="shared" si="6"/>
        <v>0</v>
      </c>
      <c r="K36" s="6"/>
      <c r="L36" s="6">
        <f t="shared" ref="L36:L88" si="36">IF($K36="Hechos de Corrupción","E",IF($K36="Incumplimiento de servicios","A",IF($K36="Retrasos en los servicios","M",IF($K36="Quejas por incumplimientos o retrasos","B",0))))</f>
        <v>0</v>
      </c>
      <c r="M36" s="6"/>
      <c r="N36" s="6">
        <f t="shared" si="7"/>
        <v>0</v>
      </c>
      <c r="O36" s="6"/>
      <c r="P36" s="114">
        <f t="shared" ref="P36:P88" si="37">IF($O36="Critica no recuperable","E",IF($O36="Critica con recuperación parcial","A",IF($O36="Falta de oportunidad para atención usuarios","M",IF($O36="Falta de oportunidad para gestión de los procesos","B",0))))</f>
        <v>0</v>
      </c>
      <c r="Q36" s="6">
        <f t="shared" si="9"/>
        <v>0</v>
      </c>
      <c r="R36" s="6">
        <f t="shared" si="2"/>
        <v>0</v>
      </c>
      <c r="S36" s="6">
        <f t="shared" si="10"/>
        <v>0</v>
      </c>
      <c r="T36" s="6">
        <f t="shared" si="11"/>
        <v>0</v>
      </c>
      <c r="U36" s="6">
        <f t="shared" si="3"/>
        <v>0</v>
      </c>
      <c r="V36" s="6">
        <f t="shared" si="12"/>
        <v>0</v>
      </c>
      <c r="W36" s="113">
        <f t="shared" si="13"/>
        <v>0</v>
      </c>
      <c r="X36" s="14">
        <f t="shared" ref="X36:X43" si="38">COUNTIFS(Q36:W36,"E")</f>
        <v>0</v>
      </c>
      <c r="Y36" s="6">
        <f t="shared" ref="Y36:Y43" si="39">COUNTIF(Q36:W36,"A")</f>
        <v>0</v>
      </c>
      <c r="Z36" s="6">
        <f t="shared" ref="Z36:Z43" si="40">COUNTIF(Q36:W36,"M")</f>
        <v>0</v>
      </c>
      <c r="AA36" s="114">
        <f t="shared" ref="AA36:AA43" si="41">COUNTIF(Q36:W36,"B")</f>
        <v>0</v>
      </c>
      <c r="AB36" s="14">
        <f t="shared" ref="AB36:AB43" si="42">SUM(X36:AA36)</f>
        <v>0</v>
      </c>
      <c r="AC36" s="115" t="e">
        <f t="shared" ref="AC36:AC43" si="43">+IF((X36/AB36)&gt;=0.2,"Extremo",+IF(((X36/AB36)+(Y36/AB36))&gt;=0.3,"Alto",+IF(((X36/AB36)+(Y36/AB36)+(Z36/AB36))&gt;=0.4,"Moderado",+IF((X36/AB36)+(Y36/AB36)+(Z36/AB36)+(AA36/AB36)&gt;=0.5,"Bajo",""))))</f>
        <v>#DIV/0!</v>
      </c>
    </row>
    <row r="37" spans="1:29" ht="51.75" customHeight="1">
      <c r="A37" s="109" t="e">
        <f>+#REF!</f>
        <v>#REF!</v>
      </c>
      <c r="B37" s="121" t="e">
        <f>+IF(#REF!&gt;0%,"YA CUENTA CON PONDERACIÓN DE RIESGOS, NO DILIGENCIAR ANALISIS OCI", "DILIGENCIE ANALISIS OCI PARA ESTA UNIDAD AUDITABLE")</f>
        <v>#REF!</v>
      </c>
      <c r="C37" s="116"/>
      <c r="D37" s="6">
        <f t="shared" si="4"/>
        <v>0</v>
      </c>
      <c r="E37" s="6"/>
      <c r="F37" s="6">
        <f t="shared" si="35"/>
        <v>0</v>
      </c>
      <c r="G37" s="117"/>
      <c r="H37" s="6">
        <f t="shared" si="5"/>
        <v>0</v>
      </c>
      <c r="I37" s="117"/>
      <c r="J37" s="6">
        <f t="shared" si="6"/>
        <v>0</v>
      </c>
      <c r="K37" s="6"/>
      <c r="L37" s="6">
        <f t="shared" si="36"/>
        <v>0</v>
      </c>
      <c r="M37" s="6"/>
      <c r="N37" s="6">
        <f t="shared" si="7"/>
        <v>0</v>
      </c>
      <c r="O37" s="6"/>
      <c r="P37" s="114">
        <f t="shared" si="37"/>
        <v>0</v>
      </c>
      <c r="Q37" s="6">
        <f t="shared" si="9"/>
        <v>0</v>
      </c>
      <c r="R37" s="6">
        <f t="shared" si="2"/>
        <v>0</v>
      </c>
      <c r="S37" s="6">
        <f t="shared" si="10"/>
        <v>0</v>
      </c>
      <c r="T37" s="6">
        <f t="shared" si="11"/>
        <v>0</v>
      </c>
      <c r="U37" s="6">
        <f t="shared" si="3"/>
        <v>0</v>
      </c>
      <c r="V37" s="6">
        <f t="shared" si="12"/>
        <v>0</v>
      </c>
      <c r="W37" s="113">
        <f t="shared" si="13"/>
        <v>0</v>
      </c>
      <c r="X37" s="14">
        <f t="shared" si="38"/>
        <v>0</v>
      </c>
      <c r="Y37" s="6">
        <f t="shared" si="39"/>
        <v>0</v>
      </c>
      <c r="Z37" s="6">
        <f t="shared" si="40"/>
        <v>0</v>
      </c>
      <c r="AA37" s="114">
        <f t="shared" si="41"/>
        <v>0</v>
      </c>
      <c r="AB37" s="14">
        <f t="shared" si="42"/>
        <v>0</v>
      </c>
      <c r="AC37" s="115" t="e">
        <f t="shared" si="43"/>
        <v>#DIV/0!</v>
      </c>
    </row>
    <row r="38" spans="1:29" ht="51.75" customHeight="1">
      <c r="A38" s="109" t="e">
        <f>+#REF!</f>
        <v>#REF!</v>
      </c>
      <c r="B38" s="121" t="e">
        <f>+IF(#REF!&gt;0%,"YA CUENTA CON PONDERACIÓN DE RIESGOS, NO DILIGENCIAR ANALISIS OCI", "DILIGENCIE ANALISIS OCI PARA ESTA UNIDAD AUDITABLE")</f>
        <v>#REF!</v>
      </c>
      <c r="C38" s="116"/>
      <c r="D38" s="6">
        <f t="shared" si="4"/>
        <v>0</v>
      </c>
      <c r="E38" s="6"/>
      <c r="F38" s="6">
        <f t="shared" si="35"/>
        <v>0</v>
      </c>
      <c r="G38" s="117"/>
      <c r="H38" s="6">
        <f t="shared" si="5"/>
        <v>0</v>
      </c>
      <c r="I38" s="117"/>
      <c r="J38" s="6">
        <f t="shared" si="6"/>
        <v>0</v>
      </c>
      <c r="K38" s="6"/>
      <c r="L38" s="6">
        <f t="shared" si="36"/>
        <v>0</v>
      </c>
      <c r="M38" s="6"/>
      <c r="N38" s="6">
        <f t="shared" si="7"/>
        <v>0</v>
      </c>
      <c r="O38" s="6"/>
      <c r="P38" s="114">
        <f t="shared" si="37"/>
        <v>0</v>
      </c>
      <c r="Q38" s="6">
        <f t="shared" si="9"/>
        <v>0</v>
      </c>
      <c r="R38" s="6">
        <f t="shared" si="2"/>
        <v>0</v>
      </c>
      <c r="S38" s="6">
        <f t="shared" si="10"/>
        <v>0</v>
      </c>
      <c r="T38" s="6">
        <f t="shared" si="11"/>
        <v>0</v>
      </c>
      <c r="U38" s="6">
        <f t="shared" si="3"/>
        <v>0</v>
      </c>
      <c r="V38" s="6">
        <f t="shared" si="12"/>
        <v>0</v>
      </c>
      <c r="W38" s="113">
        <f t="shared" si="13"/>
        <v>0</v>
      </c>
      <c r="X38" s="14">
        <f t="shared" si="38"/>
        <v>0</v>
      </c>
      <c r="Y38" s="6">
        <f t="shared" si="39"/>
        <v>0</v>
      </c>
      <c r="Z38" s="6">
        <f t="shared" si="40"/>
        <v>0</v>
      </c>
      <c r="AA38" s="114">
        <f t="shared" si="41"/>
        <v>0</v>
      </c>
      <c r="AB38" s="14">
        <f t="shared" si="42"/>
        <v>0</v>
      </c>
      <c r="AC38" s="115" t="e">
        <f t="shared" si="43"/>
        <v>#DIV/0!</v>
      </c>
    </row>
    <row r="39" spans="1:29" ht="51.75" customHeight="1">
      <c r="A39" s="109" t="e">
        <f>+#REF!</f>
        <v>#REF!</v>
      </c>
      <c r="B39" s="121" t="e">
        <f>+IF(#REF!&gt;0%,"YA CUENTA CON PONDERACIÓN DE RIESGOS, NO DILIGENCIAR ANALISIS OCI", "DILIGENCIE ANALISIS OCI PARA ESTA UNIDAD AUDITABLE")</f>
        <v>#REF!</v>
      </c>
      <c r="C39" s="116"/>
      <c r="D39" s="6">
        <f t="shared" si="4"/>
        <v>0</v>
      </c>
      <c r="E39" s="6"/>
      <c r="F39" s="6">
        <f t="shared" si="35"/>
        <v>0</v>
      </c>
      <c r="G39" s="117"/>
      <c r="H39" s="6">
        <f t="shared" si="5"/>
        <v>0</v>
      </c>
      <c r="I39" s="117"/>
      <c r="J39" s="6">
        <f t="shared" si="6"/>
        <v>0</v>
      </c>
      <c r="K39" s="6"/>
      <c r="L39" s="6">
        <f t="shared" si="36"/>
        <v>0</v>
      </c>
      <c r="M39" s="6"/>
      <c r="N39" s="6">
        <f t="shared" si="7"/>
        <v>0</v>
      </c>
      <c r="O39" s="6"/>
      <c r="P39" s="114">
        <f t="shared" si="37"/>
        <v>0</v>
      </c>
      <c r="Q39" s="6">
        <f t="shared" si="9"/>
        <v>0</v>
      </c>
      <c r="R39" s="6">
        <f t="shared" si="2"/>
        <v>0</v>
      </c>
      <c r="S39" s="6">
        <f t="shared" si="10"/>
        <v>0</v>
      </c>
      <c r="T39" s="6">
        <f t="shared" si="11"/>
        <v>0</v>
      </c>
      <c r="U39" s="6">
        <f t="shared" si="3"/>
        <v>0</v>
      </c>
      <c r="V39" s="6">
        <f t="shared" si="12"/>
        <v>0</v>
      </c>
      <c r="W39" s="113">
        <f t="shared" si="13"/>
        <v>0</v>
      </c>
      <c r="X39" s="14">
        <f t="shared" si="38"/>
        <v>0</v>
      </c>
      <c r="Y39" s="6">
        <f t="shared" si="39"/>
        <v>0</v>
      </c>
      <c r="Z39" s="6">
        <f t="shared" si="40"/>
        <v>0</v>
      </c>
      <c r="AA39" s="114">
        <f t="shared" si="41"/>
        <v>0</v>
      </c>
      <c r="AB39" s="14">
        <f t="shared" si="42"/>
        <v>0</v>
      </c>
      <c r="AC39" s="115" t="e">
        <f t="shared" si="43"/>
        <v>#DIV/0!</v>
      </c>
    </row>
    <row r="40" spans="1:29" ht="51.75" customHeight="1">
      <c r="A40" s="109" t="e">
        <f>+#REF!</f>
        <v>#REF!</v>
      </c>
      <c r="B40" s="121" t="e">
        <f>+IF(#REF!&gt;0%,"YA CUENTA CON PONDERACIÓN DE RIESGOS, NO DILIGENCIAR ANALISIS OCI", "DILIGENCIE ANALISIS OCI PARA ESTA UNIDAD AUDITABLE")</f>
        <v>#REF!</v>
      </c>
      <c r="C40" s="116"/>
      <c r="D40" s="6">
        <f t="shared" si="4"/>
        <v>0</v>
      </c>
      <c r="E40" s="6"/>
      <c r="F40" s="6">
        <f t="shared" si="35"/>
        <v>0</v>
      </c>
      <c r="G40" s="117"/>
      <c r="H40" s="6">
        <f t="shared" si="5"/>
        <v>0</v>
      </c>
      <c r="I40" s="117"/>
      <c r="J40" s="6">
        <f t="shared" si="6"/>
        <v>0</v>
      </c>
      <c r="K40" s="6"/>
      <c r="L40" s="6">
        <f t="shared" si="36"/>
        <v>0</v>
      </c>
      <c r="M40" s="6"/>
      <c r="N40" s="6">
        <f t="shared" si="7"/>
        <v>0</v>
      </c>
      <c r="O40" s="6"/>
      <c r="P40" s="114">
        <f t="shared" si="37"/>
        <v>0</v>
      </c>
      <c r="Q40" s="6">
        <f t="shared" si="9"/>
        <v>0</v>
      </c>
      <c r="R40" s="6">
        <f t="shared" si="2"/>
        <v>0</v>
      </c>
      <c r="S40" s="6">
        <f t="shared" si="10"/>
        <v>0</v>
      </c>
      <c r="T40" s="6">
        <f t="shared" si="11"/>
        <v>0</v>
      </c>
      <c r="U40" s="6">
        <f t="shared" si="3"/>
        <v>0</v>
      </c>
      <c r="V40" s="6">
        <f t="shared" si="12"/>
        <v>0</v>
      </c>
      <c r="W40" s="113">
        <f t="shared" si="13"/>
        <v>0</v>
      </c>
      <c r="X40" s="14">
        <f t="shared" si="38"/>
        <v>0</v>
      </c>
      <c r="Y40" s="6">
        <f t="shared" si="39"/>
        <v>0</v>
      </c>
      <c r="Z40" s="6">
        <f t="shared" si="40"/>
        <v>0</v>
      </c>
      <c r="AA40" s="114">
        <f t="shared" si="41"/>
        <v>0</v>
      </c>
      <c r="AB40" s="14">
        <f t="shared" si="42"/>
        <v>0</v>
      </c>
      <c r="AC40" s="115" t="e">
        <f t="shared" si="43"/>
        <v>#DIV/0!</v>
      </c>
    </row>
    <row r="41" spans="1:29" ht="51.75" customHeight="1">
      <c r="A41" s="109" t="e">
        <f>+#REF!</f>
        <v>#REF!</v>
      </c>
      <c r="B41" s="121" t="e">
        <f>+IF(#REF!&gt;0%,"YA CUENTA CON PONDERACIÓN DE RIESGOS, NO DILIGENCIAR ANALISIS OCI", "DILIGENCIE ANALISIS OCI PARA ESTA UNIDAD AUDITABLE")</f>
        <v>#REF!</v>
      </c>
      <c r="C41" s="116"/>
      <c r="D41" s="6">
        <f t="shared" si="4"/>
        <v>0</v>
      </c>
      <c r="E41" s="6"/>
      <c r="F41" s="6">
        <f t="shared" si="35"/>
        <v>0</v>
      </c>
      <c r="G41" s="117"/>
      <c r="H41" s="6">
        <f t="shared" si="5"/>
        <v>0</v>
      </c>
      <c r="I41" s="117"/>
      <c r="J41" s="6">
        <f t="shared" si="6"/>
        <v>0</v>
      </c>
      <c r="K41" s="6"/>
      <c r="L41" s="6">
        <f t="shared" si="36"/>
        <v>0</v>
      </c>
      <c r="M41" s="6"/>
      <c r="N41" s="6">
        <f t="shared" si="7"/>
        <v>0</v>
      </c>
      <c r="O41" s="6"/>
      <c r="P41" s="114">
        <f t="shared" si="37"/>
        <v>0</v>
      </c>
      <c r="Q41" s="6">
        <f t="shared" si="9"/>
        <v>0</v>
      </c>
      <c r="R41" s="6">
        <f t="shared" si="2"/>
        <v>0</v>
      </c>
      <c r="S41" s="6">
        <f t="shared" si="10"/>
        <v>0</v>
      </c>
      <c r="T41" s="6">
        <f t="shared" si="11"/>
        <v>0</v>
      </c>
      <c r="U41" s="6">
        <f t="shared" si="3"/>
        <v>0</v>
      </c>
      <c r="V41" s="6">
        <f t="shared" si="12"/>
        <v>0</v>
      </c>
      <c r="W41" s="113">
        <f t="shared" si="13"/>
        <v>0</v>
      </c>
      <c r="X41" s="14">
        <f t="shared" si="38"/>
        <v>0</v>
      </c>
      <c r="Y41" s="6">
        <f t="shared" si="39"/>
        <v>0</v>
      </c>
      <c r="Z41" s="6">
        <f t="shared" si="40"/>
        <v>0</v>
      </c>
      <c r="AA41" s="114">
        <f t="shared" si="41"/>
        <v>0</v>
      </c>
      <c r="AB41" s="14">
        <f t="shared" si="42"/>
        <v>0</v>
      </c>
      <c r="AC41" s="115" t="e">
        <f t="shared" si="43"/>
        <v>#DIV/0!</v>
      </c>
    </row>
    <row r="42" spans="1:29" ht="51.75" customHeight="1">
      <c r="A42" s="109" t="e">
        <f>+#REF!</f>
        <v>#REF!</v>
      </c>
      <c r="B42" s="121" t="e">
        <f>+IF(#REF!&gt;0%,"YA CUENTA CON PONDERACIÓN DE RIESGOS, NO DILIGENCIAR ANALISIS OCI", "DILIGENCIE ANALISIS OCI PARA ESTA UNIDAD AUDITABLE")</f>
        <v>#REF!</v>
      </c>
      <c r="C42" s="116"/>
      <c r="D42" s="6">
        <f t="shared" si="4"/>
        <v>0</v>
      </c>
      <c r="E42" s="6"/>
      <c r="F42" s="6">
        <f t="shared" si="35"/>
        <v>0</v>
      </c>
      <c r="G42" s="117"/>
      <c r="H42" s="6">
        <f t="shared" si="5"/>
        <v>0</v>
      </c>
      <c r="I42" s="117"/>
      <c r="J42" s="6">
        <f t="shared" si="6"/>
        <v>0</v>
      </c>
      <c r="K42" s="6"/>
      <c r="L42" s="6">
        <f t="shared" si="36"/>
        <v>0</v>
      </c>
      <c r="M42" s="6"/>
      <c r="N42" s="6">
        <f t="shared" si="7"/>
        <v>0</v>
      </c>
      <c r="O42" s="6"/>
      <c r="P42" s="114">
        <f t="shared" si="37"/>
        <v>0</v>
      </c>
      <c r="Q42" s="6">
        <f t="shared" si="9"/>
        <v>0</v>
      </c>
      <c r="R42" s="6">
        <f t="shared" si="2"/>
        <v>0</v>
      </c>
      <c r="S42" s="6">
        <f t="shared" si="10"/>
        <v>0</v>
      </c>
      <c r="T42" s="6">
        <f t="shared" si="11"/>
        <v>0</v>
      </c>
      <c r="U42" s="6">
        <f t="shared" si="3"/>
        <v>0</v>
      </c>
      <c r="V42" s="6">
        <f t="shared" si="12"/>
        <v>0</v>
      </c>
      <c r="W42" s="113">
        <f t="shared" si="13"/>
        <v>0</v>
      </c>
      <c r="X42" s="14">
        <f t="shared" si="38"/>
        <v>0</v>
      </c>
      <c r="Y42" s="6">
        <f t="shared" si="39"/>
        <v>0</v>
      </c>
      <c r="Z42" s="6">
        <f t="shared" si="40"/>
        <v>0</v>
      </c>
      <c r="AA42" s="114">
        <f t="shared" si="41"/>
        <v>0</v>
      </c>
      <c r="AB42" s="14">
        <f t="shared" si="42"/>
        <v>0</v>
      </c>
      <c r="AC42" s="115" t="e">
        <f t="shared" si="43"/>
        <v>#DIV/0!</v>
      </c>
    </row>
    <row r="43" spans="1:29" ht="51.75" customHeight="1">
      <c r="A43" s="109" t="e">
        <f>+#REF!</f>
        <v>#REF!</v>
      </c>
      <c r="B43" s="121" t="e">
        <f>+IF(#REF!&gt;0%,"YA CUENTA CON PONDERACIÓN DE RIESGOS, NO DILIGENCIAR ANALISIS OCI", "DILIGENCIE ANALISIS OCI PARA ESTA UNIDAD AUDITABLE")</f>
        <v>#REF!</v>
      </c>
      <c r="C43" s="116"/>
      <c r="D43" s="6">
        <f t="shared" si="4"/>
        <v>0</v>
      </c>
      <c r="E43" s="6"/>
      <c r="F43" s="6">
        <f t="shared" si="35"/>
        <v>0</v>
      </c>
      <c r="G43" s="117"/>
      <c r="H43" s="6">
        <f t="shared" si="5"/>
        <v>0</v>
      </c>
      <c r="I43" s="117"/>
      <c r="J43" s="6">
        <f t="shared" si="6"/>
        <v>0</v>
      </c>
      <c r="K43" s="6"/>
      <c r="L43" s="6">
        <f t="shared" si="36"/>
        <v>0</v>
      </c>
      <c r="M43" s="6"/>
      <c r="N43" s="6">
        <f t="shared" si="7"/>
        <v>0</v>
      </c>
      <c r="O43" s="6"/>
      <c r="P43" s="114">
        <f t="shared" si="37"/>
        <v>0</v>
      </c>
      <c r="Q43" s="6">
        <f t="shared" si="9"/>
        <v>0</v>
      </c>
      <c r="R43" s="6">
        <f t="shared" si="2"/>
        <v>0</v>
      </c>
      <c r="S43" s="6">
        <f t="shared" si="10"/>
        <v>0</v>
      </c>
      <c r="T43" s="6">
        <f t="shared" si="11"/>
        <v>0</v>
      </c>
      <c r="U43" s="6">
        <f t="shared" si="3"/>
        <v>0</v>
      </c>
      <c r="V43" s="6">
        <f t="shared" si="12"/>
        <v>0</v>
      </c>
      <c r="W43" s="113">
        <f t="shared" si="13"/>
        <v>0</v>
      </c>
      <c r="X43" s="14">
        <f t="shared" si="38"/>
        <v>0</v>
      </c>
      <c r="Y43" s="6">
        <f t="shared" si="39"/>
        <v>0</v>
      </c>
      <c r="Z43" s="6">
        <f t="shared" si="40"/>
        <v>0</v>
      </c>
      <c r="AA43" s="114">
        <f t="shared" si="41"/>
        <v>0</v>
      </c>
      <c r="AB43" s="14">
        <f t="shared" si="42"/>
        <v>0</v>
      </c>
      <c r="AC43" s="115" t="e">
        <f t="shared" si="43"/>
        <v>#DIV/0!</v>
      </c>
    </row>
    <row r="44" spans="1:29">
      <c r="A44" s="109" t="e">
        <f>+#REF!</f>
        <v>#REF!</v>
      </c>
      <c r="B44" s="121" t="e">
        <f>+IF(#REF!&gt;0%,"YA CUENTA CON PONDERACIÓN DE RIESGOS, NO DILIGENCIAR ANALISIS OCI", "DILIGENCIE ANALISIS OCI PARA ESTA UNIDAD AUDITABLE")</f>
        <v>#REF!</v>
      </c>
      <c r="C44" s="116"/>
      <c r="D44" s="6">
        <f t="shared" si="4"/>
        <v>0</v>
      </c>
      <c r="E44" s="6"/>
      <c r="F44" s="6">
        <f t="shared" si="35"/>
        <v>0</v>
      </c>
      <c r="G44" s="117"/>
      <c r="H44" s="6">
        <f t="shared" si="5"/>
        <v>0</v>
      </c>
      <c r="I44" s="117"/>
      <c r="J44" s="6">
        <f t="shared" si="6"/>
        <v>0</v>
      </c>
      <c r="K44" s="6"/>
      <c r="L44" s="6">
        <f t="shared" si="36"/>
        <v>0</v>
      </c>
      <c r="M44" s="6"/>
      <c r="N44" s="6">
        <f t="shared" si="7"/>
        <v>0</v>
      </c>
      <c r="O44" s="6"/>
      <c r="P44" s="114">
        <f t="shared" si="37"/>
        <v>0</v>
      </c>
      <c r="Q44" s="6">
        <f t="shared" si="9"/>
        <v>0</v>
      </c>
      <c r="R44" s="6">
        <f t="shared" si="2"/>
        <v>0</v>
      </c>
      <c r="S44" s="6">
        <f t="shared" si="10"/>
        <v>0</v>
      </c>
      <c r="T44" s="6">
        <f t="shared" si="11"/>
        <v>0</v>
      </c>
      <c r="U44" s="6">
        <f t="shared" si="3"/>
        <v>0</v>
      </c>
      <c r="V44" s="6">
        <f t="shared" si="12"/>
        <v>0</v>
      </c>
      <c r="W44" s="113">
        <f t="shared" si="13"/>
        <v>0</v>
      </c>
      <c r="X44" s="14">
        <f t="shared" ref="X44:X88" si="44">COUNTIFS(Q44:W44,"E")</f>
        <v>0</v>
      </c>
      <c r="Y44" s="6">
        <f t="shared" ref="Y44:Y88" si="45">COUNTIF(Q44:W44,"A")</f>
        <v>0</v>
      </c>
      <c r="Z44" s="6">
        <f t="shared" ref="Z44:Z88" si="46">COUNTIF(Q44:W44,"M")</f>
        <v>0</v>
      </c>
      <c r="AA44" s="114">
        <f t="shared" ref="AA44:AA88" si="47">COUNTIF(Q44:W44,"B")</f>
        <v>0</v>
      </c>
      <c r="AB44" s="14">
        <f t="shared" ref="AB44:AB88" si="48">SUM(X44:AA44)</f>
        <v>0</v>
      </c>
      <c r="AC44" s="115" t="e">
        <f t="shared" ref="AC44:AC88" si="49">+IF((X44/AB44)&gt;=0.2,"Extremo",+IF(((X44/AB44)+(Y44/AB44))&gt;=0.3,"Alto",+IF(((X44/AB44)+(Y44/AB44)+(Z44/AB44))&gt;=0.4,"Moderado",+IF((X44/AB44)+(Y44/AB44)+(Z44/AB44)+(AA44/AB44)&gt;=0.5,"Bajo",""))))</f>
        <v>#DIV/0!</v>
      </c>
    </row>
    <row r="45" spans="1:29">
      <c r="A45" s="109" t="e">
        <f>+#REF!</f>
        <v>#REF!</v>
      </c>
      <c r="B45" s="121" t="e">
        <f>+IF(#REF!&gt;0%,"YA CUENTA CON PONDERACIÓN DE RIESGOS, NO DILIGENCIAR ANALISIS OCI", "DILIGENCIE ANALISIS OCI PARA ESTA UNIDAD AUDITABLE")</f>
        <v>#REF!</v>
      </c>
      <c r="C45" s="116"/>
      <c r="D45" s="6">
        <f t="shared" si="4"/>
        <v>0</v>
      </c>
      <c r="E45" s="6"/>
      <c r="F45" s="6">
        <f t="shared" si="35"/>
        <v>0</v>
      </c>
      <c r="G45" s="117"/>
      <c r="H45" s="6">
        <f t="shared" si="5"/>
        <v>0</v>
      </c>
      <c r="I45" s="117"/>
      <c r="J45" s="6">
        <f t="shared" si="6"/>
        <v>0</v>
      </c>
      <c r="K45" s="6"/>
      <c r="L45" s="6">
        <f t="shared" si="36"/>
        <v>0</v>
      </c>
      <c r="M45" s="6"/>
      <c r="N45" s="6">
        <f t="shared" si="7"/>
        <v>0</v>
      </c>
      <c r="O45" s="6"/>
      <c r="P45" s="114">
        <f t="shared" si="37"/>
        <v>0</v>
      </c>
      <c r="Q45" s="6">
        <f t="shared" si="9"/>
        <v>0</v>
      </c>
      <c r="R45" s="6">
        <f t="shared" si="2"/>
        <v>0</v>
      </c>
      <c r="S45" s="6">
        <f t="shared" si="10"/>
        <v>0</v>
      </c>
      <c r="T45" s="6">
        <f t="shared" si="11"/>
        <v>0</v>
      </c>
      <c r="U45" s="6">
        <f t="shared" si="3"/>
        <v>0</v>
      </c>
      <c r="V45" s="6">
        <f t="shared" si="12"/>
        <v>0</v>
      </c>
      <c r="W45" s="113">
        <f t="shared" si="13"/>
        <v>0</v>
      </c>
      <c r="X45" s="14">
        <f t="shared" si="44"/>
        <v>0</v>
      </c>
      <c r="Y45" s="6">
        <f t="shared" si="45"/>
        <v>0</v>
      </c>
      <c r="Z45" s="6">
        <f t="shared" si="46"/>
        <v>0</v>
      </c>
      <c r="AA45" s="114">
        <f t="shared" si="47"/>
        <v>0</v>
      </c>
      <c r="AB45" s="14">
        <f t="shared" si="48"/>
        <v>0</v>
      </c>
      <c r="AC45" s="115" t="e">
        <f t="shared" si="49"/>
        <v>#DIV/0!</v>
      </c>
    </row>
    <row r="46" spans="1:29">
      <c r="A46" s="109" t="e">
        <f>+#REF!</f>
        <v>#REF!</v>
      </c>
      <c r="B46" s="121" t="e">
        <f>+IF(#REF!&gt;0%,"YA CUENTA CON PONDERACIÓN DE RIESGOS, NO DILIGENCIAR ANALISIS OCI", "DILIGENCIE ANALISIS OCI PARA ESTA UNIDAD AUDITABLE")</f>
        <v>#REF!</v>
      </c>
      <c r="C46" s="116"/>
      <c r="D46" s="6">
        <f t="shared" si="4"/>
        <v>0</v>
      </c>
      <c r="E46" s="6"/>
      <c r="F46" s="6">
        <f t="shared" si="35"/>
        <v>0</v>
      </c>
      <c r="G46" s="117"/>
      <c r="H46" s="6">
        <f t="shared" si="5"/>
        <v>0</v>
      </c>
      <c r="I46" s="117"/>
      <c r="J46" s="6">
        <f t="shared" si="6"/>
        <v>0</v>
      </c>
      <c r="K46" s="6"/>
      <c r="L46" s="6">
        <f t="shared" si="36"/>
        <v>0</v>
      </c>
      <c r="M46" s="6"/>
      <c r="N46" s="6">
        <f t="shared" si="7"/>
        <v>0</v>
      </c>
      <c r="O46" s="6"/>
      <c r="P46" s="114">
        <f t="shared" si="37"/>
        <v>0</v>
      </c>
      <c r="Q46" s="6">
        <f t="shared" si="9"/>
        <v>0</v>
      </c>
      <c r="R46" s="6">
        <f t="shared" si="2"/>
        <v>0</v>
      </c>
      <c r="S46" s="6">
        <f t="shared" si="10"/>
        <v>0</v>
      </c>
      <c r="T46" s="6">
        <f t="shared" si="11"/>
        <v>0</v>
      </c>
      <c r="U46" s="6">
        <f t="shared" si="3"/>
        <v>0</v>
      </c>
      <c r="V46" s="6">
        <f t="shared" si="12"/>
        <v>0</v>
      </c>
      <c r="W46" s="113">
        <f t="shared" si="13"/>
        <v>0</v>
      </c>
      <c r="X46" s="14">
        <f t="shared" si="44"/>
        <v>0</v>
      </c>
      <c r="Y46" s="6">
        <f t="shared" si="45"/>
        <v>0</v>
      </c>
      <c r="Z46" s="6">
        <f t="shared" si="46"/>
        <v>0</v>
      </c>
      <c r="AA46" s="114">
        <f t="shared" si="47"/>
        <v>0</v>
      </c>
      <c r="AB46" s="14">
        <f t="shared" si="48"/>
        <v>0</v>
      </c>
      <c r="AC46" s="115" t="e">
        <f t="shared" si="49"/>
        <v>#DIV/0!</v>
      </c>
    </row>
    <row r="47" spans="1:29">
      <c r="A47" s="109" t="e">
        <f>+#REF!</f>
        <v>#REF!</v>
      </c>
      <c r="B47" s="121" t="e">
        <f>+IF(#REF!&gt;0%,"YA CUENTA CON PONDERACIÓN DE RIESGOS, NO DILIGENCIAR ANALISIS OCI", "DILIGENCIE ANALISIS OCI PARA ESTA UNIDAD AUDITABLE")</f>
        <v>#REF!</v>
      </c>
      <c r="C47" s="116"/>
      <c r="D47" s="6">
        <f t="shared" si="4"/>
        <v>0</v>
      </c>
      <c r="E47" s="6"/>
      <c r="F47" s="6">
        <f t="shared" si="35"/>
        <v>0</v>
      </c>
      <c r="G47" s="117"/>
      <c r="H47" s="6">
        <f t="shared" si="5"/>
        <v>0</v>
      </c>
      <c r="I47" s="117"/>
      <c r="J47" s="6">
        <f t="shared" si="6"/>
        <v>0</v>
      </c>
      <c r="K47" s="6"/>
      <c r="L47" s="6">
        <f t="shared" si="36"/>
        <v>0</v>
      </c>
      <c r="M47" s="6"/>
      <c r="N47" s="6">
        <f t="shared" si="7"/>
        <v>0</v>
      </c>
      <c r="O47" s="6"/>
      <c r="P47" s="114">
        <f t="shared" si="37"/>
        <v>0</v>
      </c>
      <c r="Q47" s="6">
        <f t="shared" si="9"/>
        <v>0</v>
      </c>
      <c r="R47" s="6">
        <f t="shared" si="2"/>
        <v>0</v>
      </c>
      <c r="S47" s="6">
        <f t="shared" si="10"/>
        <v>0</v>
      </c>
      <c r="T47" s="6">
        <f t="shared" si="11"/>
        <v>0</v>
      </c>
      <c r="U47" s="6">
        <f t="shared" si="3"/>
        <v>0</v>
      </c>
      <c r="V47" s="6">
        <f t="shared" si="12"/>
        <v>0</v>
      </c>
      <c r="W47" s="113">
        <f t="shared" si="13"/>
        <v>0</v>
      </c>
      <c r="X47" s="14">
        <f t="shared" si="44"/>
        <v>0</v>
      </c>
      <c r="Y47" s="6">
        <f t="shared" si="45"/>
        <v>0</v>
      </c>
      <c r="Z47" s="6">
        <f t="shared" si="46"/>
        <v>0</v>
      </c>
      <c r="AA47" s="114">
        <f t="shared" si="47"/>
        <v>0</v>
      </c>
      <c r="AB47" s="14">
        <f t="shared" si="48"/>
        <v>0</v>
      </c>
      <c r="AC47" s="115" t="e">
        <f t="shared" si="49"/>
        <v>#DIV/0!</v>
      </c>
    </row>
    <row r="48" spans="1:29">
      <c r="A48" s="109" t="e">
        <f>+#REF!</f>
        <v>#REF!</v>
      </c>
      <c r="B48" s="121" t="e">
        <f>+IF(#REF!&gt;0%,"YA CUENTA CON PONDERACIÓN DE RIESGOS, NO DILIGENCIAR ANALISIS OCI", "DILIGENCIE ANALISIS OCI PARA ESTA UNIDAD AUDITABLE")</f>
        <v>#REF!</v>
      </c>
      <c r="C48" s="116"/>
      <c r="D48" s="6">
        <f t="shared" si="4"/>
        <v>0</v>
      </c>
      <c r="E48" s="6"/>
      <c r="F48" s="6">
        <f t="shared" si="35"/>
        <v>0</v>
      </c>
      <c r="G48" s="117"/>
      <c r="H48" s="6">
        <f t="shared" si="5"/>
        <v>0</v>
      </c>
      <c r="I48" s="117"/>
      <c r="J48" s="6">
        <f t="shared" si="6"/>
        <v>0</v>
      </c>
      <c r="K48" s="6"/>
      <c r="L48" s="6">
        <f t="shared" si="36"/>
        <v>0</v>
      </c>
      <c r="M48" s="6"/>
      <c r="N48" s="6">
        <f t="shared" si="7"/>
        <v>0</v>
      </c>
      <c r="O48" s="6"/>
      <c r="P48" s="114">
        <f t="shared" si="37"/>
        <v>0</v>
      </c>
      <c r="Q48" s="6">
        <f t="shared" si="9"/>
        <v>0</v>
      </c>
      <c r="R48" s="6">
        <f t="shared" si="2"/>
        <v>0</v>
      </c>
      <c r="S48" s="6">
        <f t="shared" si="10"/>
        <v>0</v>
      </c>
      <c r="T48" s="6">
        <f t="shared" si="11"/>
        <v>0</v>
      </c>
      <c r="U48" s="6">
        <f t="shared" si="3"/>
        <v>0</v>
      </c>
      <c r="V48" s="6">
        <f t="shared" si="12"/>
        <v>0</v>
      </c>
      <c r="W48" s="113">
        <f t="shared" si="13"/>
        <v>0</v>
      </c>
      <c r="X48" s="14">
        <f t="shared" si="44"/>
        <v>0</v>
      </c>
      <c r="Y48" s="6">
        <f t="shared" si="45"/>
        <v>0</v>
      </c>
      <c r="Z48" s="6">
        <f t="shared" si="46"/>
        <v>0</v>
      </c>
      <c r="AA48" s="114">
        <f t="shared" si="47"/>
        <v>0</v>
      </c>
      <c r="AB48" s="14">
        <f t="shared" si="48"/>
        <v>0</v>
      </c>
      <c r="AC48" s="115" t="e">
        <f t="shared" si="49"/>
        <v>#DIV/0!</v>
      </c>
    </row>
    <row r="49" spans="1:29">
      <c r="A49" s="109" t="e">
        <f>+#REF!</f>
        <v>#REF!</v>
      </c>
      <c r="B49" s="121" t="e">
        <f>+IF(#REF!&gt;0%,"YA CUENTA CON PONDERACIÓN DE RIESGOS, NO DILIGENCIAR ANALISIS OCI", "DILIGENCIE ANALISIS OCI PARA ESTA UNIDAD AUDITABLE")</f>
        <v>#REF!</v>
      </c>
      <c r="C49" s="116"/>
      <c r="D49" s="6">
        <f t="shared" si="4"/>
        <v>0</v>
      </c>
      <c r="E49" s="6"/>
      <c r="F49" s="6">
        <f t="shared" si="35"/>
        <v>0</v>
      </c>
      <c r="G49" s="117"/>
      <c r="H49" s="6">
        <f t="shared" si="5"/>
        <v>0</v>
      </c>
      <c r="I49" s="117"/>
      <c r="J49" s="6">
        <f t="shared" si="6"/>
        <v>0</v>
      </c>
      <c r="K49" s="6"/>
      <c r="L49" s="6">
        <f t="shared" si="36"/>
        <v>0</v>
      </c>
      <c r="M49" s="6"/>
      <c r="N49" s="6">
        <f t="shared" si="7"/>
        <v>0</v>
      </c>
      <c r="O49" s="6"/>
      <c r="P49" s="114">
        <f t="shared" si="37"/>
        <v>0</v>
      </c>
      <c r="Q49" s="6">
        <f t="shared" si="9"/>
        <v>0</v>
      </c>
      <c r="R49" s="6">
        <f t="shared" si="2"/>
        <v>0</v>
      </c>
      <c r="S49" s="6">
        <f t="shared" si="10"/>
        <v>0</v>
      </c>
      <c r="T49" s="6">
        <f t="shared" si="11"/>
        <v>0</v>
      </c>
      <c r="U49" s="6">
        <f t="shared" si="3"/>
        <v>0</v>
      </c>
      <c r="V49" s="6">
        <f t="shared" si="12"/>
        <v>0</v>
      </c>
      <c r="W49" s="113">
        <f t="shared" si="13"/>
        <v>0</v>
      </c>
      <c r="X49" s="14">
        <f t="shared" si="44"/>
        <v>0</v>
      </c>
      <c r="Y49" s="6">
        <f t="shared" si="45"/>
        <v>0</v>
      </c>
      <c r="Z49" s="6">
        <f t="shared" si="46"/>
        <v>0</v>
      </c>
      <c r="AA49" s="114">
        <f t="shared" si="47"/>
        <v>0</v>
      </c>
      <c r="AB49" s="14">
        <f t="shared" si="48"/>
        <v>0</v>
      </c>
      <c r="AC49" s="115" t="e">
        <f t="shared" si="49"/>
        <v>#DIV/0!</v>
      </c>
    </row>
    <row r="50" spans="1:29">
      <c r="A50" s="109" t="e">
        <f>+#REF!</f>
        <v>#REF!</v>
      </c>
      <c r="B50" s="121" t="e">
        <f>+IF(#REF!&gt;0%,"YA CUENTA CON PONDERACIÓN DE RIESGOS, NO DILIGENCIAR ANALISIS OCI", "DILIGENCIE ANALISIS OCI PARA ESTA UNIDAD AUDITABLE")</f>
        <v>#REF!</v>
      </c>
      <c r="C50" s="116"/>
      <c r="D50" s="6">
        <f t="shared" si="4"/>
        <v>0</v>
      </c>
      <c r="E50" s="6"/>
      <c r="F50" s="6">
        <f t="shared" si="35"/>
        <v>0</v>
      </c>
      <c r="G50" s="117"/>
      <c r="H50" s="6">
        <f t="shared" si="5"/>
        <v>0</v>
      </c>
      <c r="I50" s="117"/>
      <c r="J50" s="6">
        <f t="shared" si="6"/>
        <v>0</v>
      </c>
      <c r="K50" s="6"/>
      <c r="L50" s="6">
        <f t="shared" si="36"/>
        <v>0</v>
      </c>
      <c r="M50" s="6"/>
      <c r="N50" s="6">
        <f t="shared" si="7"/>
        <v>0</v>
      </c>
      <c r="O50" s="6"/>
      <c r="P50" s="114">
        <f t="shared" si="37"/>
        <v>0</v>
      </c>
      <c r="Q50" s="6">
        <f t="shared" si="9"/>
        <v>0</v>
      </c>
      <c r="R50" s="6">
        <f t="shared" si="2"/>
        <v>0</v>
      </c>
      <c r="S50" s="6">
        <f t="shared" si="10"/>
        <v>0</v>
      </c>
      <c r="T50" s="6">
        <f t="shared" si="11"/>
        <v>0</v>
      </c>
      <c r="U50" s="6">
        <f t="shared" si="3"/>
        <v>0</v>
      </c>
      <c r="V50" s="6">
        <f t="shared" si="12"/>
        <v>0</v>
      </c>
      <c r="W50" s="113">
        <f t="shared" si="13"/>
        <v>0</v>
      </c>
      <c r="X50" s="14">
        <f t="shared" si="44"/>
        <v>0</v>
      </c>
      <c r="Y50" s="6">
        <f t="shared" si="45"/>
        <v>0</v>
      </c>
      <c r="Z50" s="6">
        <f t="shared" si="46"/>
        <v>0</v>
      </c>
      <c r="AA50" s="114">
        <f t="shared" si="47"/>
        <v>0</v>
      </c>
      <c r="AB50" s="14">
        <f t="shared" si="48"/>
        <v>0</v>
      </c>
      <c r="AC50" s="115" t="e">
        <f t="shared" si="49"/>
        <v>#DIV/0!</v>
      </c>
    </row>
    <row r="51" spans="1:29">
      <c r="A51" s="109" t="e">
        <f>+#REF!</f>
        <v>#REF!</v>
      </c>
      <c r="B51" s="121" t="e">
        <f>+IF(#REF!&gt;0%,"YA CUENTA CON PONDERACIÓN DE RIESGOS, NO DILIGENCIAR ANALISIS OCI", "DILIGENCIE ANALISIS OCI PARA ESTA UNIDAD AUDITABLE")</f>
        <v>#REF!</v>
      </c>
      <c r="C51" s="116"/>
      <c r="D51" s="6">
        <f t="shared" si="4"/>
        <v>0</v>
      </c>
      <c r="E51" s="6"/>
      <c r="F51" s="6">
        <f t="shared" si="35"/>
        <v>0</v>
      </c>
      <c r="G51" s="117"/>
      <c r="H51" s="6">
        <f t="shared" si="5"/>
        <v>0</v>
      </c>
      <c r="I51" s="117"/>
      <c r="J51" s="6">
        <f t="shared" si="6"/>
        <v>0</v>
      </c>
      <c r="K51" s="6"/>
      <c r="L51" s="6">
        <f t="shared" si="36"/>
        <v>0</v>
      </c>
      <c r="M51" s="6"/>
      <c r="N51" s="6">
        <f t="shared" si="7"/>
        <v>0</v>
      </c>
      <c r="O51" s="6"/>
      <c r="P51" s="114">
        <f t="shared" si="37"/>
        <v>0</v>
      </c>
      <c r="Q51" s="6">
        <f t="shared" si="9"/>
        <v>0</v>
      </c>
      <c r="R51" s="6">
        <f t="shared" si="2"/>
        <v>0</v>
      </c>
      <c r="S51" s="6">
        <f t="shared" si="10"/>
        <v>0</v>
      </c>
      <c r="T51" s="6">
        <f t="shared" si="11"/>
        <v>0</v>
      </c>
      <c r="U51" s="6">
        <f t="shared" si="3"/>
        <v>0</v>
      </c>
      <c r="V51" s="6">
        <f t="shared" si="12"/>
        <v>0</v>
      </c>
      <c r="W51" s="113">
        <f t="shared" si="13"/>
        <v>0</v>
      </c>
      <c r="X51" s="14">
        <f t="shared" si="44"/>
        <v>0</v>
      </c>
      <c r="Y51" s="6">
        <f t="shared" si="45"/>
        <v>0</v>
      </c>
      <c r="Z51" s="6">
        <f t="shared" si="46"/>
        <v>0</v>
      </c>
      <c r="AA51" s="114">
        <f t="shared" si="47"/>
        <v>0</v>
      </c>
      <c r="AB51" s="14">
        <f t="shared" si="48"/>
        <v>0</v>
      </c>
      <c r="AC51" s="115" t="e">
        <f t="shared" si="49"/>
        <v>#DIV/0!</v>
      </c>
    </row>
    <row r="52" spans="1:29">
      <c r="A52" s="109" t="e">
        <f>+#REF!</f>
        <v>#REF!</v>
      </c>
      <c r="B52" s="121" t="e">
        <f>+IF(#REF!&gt;0%,"YA CUENTA CON PONDERACIÓN DE RIESGOS, NO DILIGENCIAR ANALISIS OCI", "DILIGENCIE ANALISIS OCI PARA ESTA UNIDAD AUDITABLE")</f>
        <v>#REF!</v>
      </c>
      <c r="C52" s="116"/>
      <c r="D52" s="6">
        <f t="shared" si="4"/>
        <v>0</v>
      </c>
      <c r="E52" s="6"/>
      <c r="F52" s="6">
        <f t="shared" si="35"/>
        <v>0</v>
      </c>
      <c r="G52" s="117"/>
      <c r="H52" s="6">
        <f t="shared" si="5"/>
        <v>0</v>
      </c>
      <c r="I52" s="117"/>
      <c r="J52" s="6">
        <f t="shared" si="6"/>
        <v>0</v>
      </c>
      <c r="K52" s="6"/>
      <c r="L52" s="6">
        <f t="shared" si="36"/>
        <v>0</v>
      </c>
      <c r="M52" s="6"/>
      <c r="N52" s="6">
        <f t="shared" si="7"/>
        <v>0</v>
      </c>
      <c r="O52" s="6"/>
      <c r="P52" s="114">
        <f t="shared" si="37"/>
        <v>0</v>
      </c>
      <c r="Q52" s="6">
        <f t="shared" si="9"/>
        <v>0</v>
      </c>
      <c r="R52" s="6">
        <f t="shared" si="2"/>
        <v>0</v>
      </c>
      <c r="S52" s="6">
        <f t="shared" si="10"/>
        <v>0</v>
      </c>
      <c r="T52" s="6">
        <f t="shared" si="11"/>
        <v>0</v>
      </c>
      <c r="U52" s="6">
        <f t="shared" si="3"/>
        <v>0</v>
      </c>
      <c r="V52" s="6">
        <f t="shared" si="12"/>
        <v>0</v>
      </c>
      <c r="W52" s="113">
        <f t="shared" si="13"/>
        <v>0</v>
      </c>
      <c r="X52" s="14">
        <f t="shared" si="44"/>
        <v>0</v>
      </c>
      <c r="Y52" s="6">
        <f t="shared" si="45"/>
        <v>0</v>
      </c>
      <c r="Z52" s="6">
        <f t="shared" si="46"/>
        <v>0</v>
      </c>
      <c r="AA52" s="114">
        <f t="shared" si="47"/>
        <v>0</v>
      </c>
      <c r="AB52" s="14">
        <f t="shared" si="48"/>
        <v>0</v>
      </c>
      <c r="AC52" s="115" t="e">
        <f t="shared" si="49"/>
        <v>#DIV/0!</v>
      </c>
    </row>
    <row r="53" spans="1:29">
      <c r="A53" s="109" t="e">
        <f>+#REF!</f>
        <v>#REF!</v>
      </c>
      <c r="B53" s="121" t="e">
        <f>+IF(#REF!&gt;0%,"YA CUENTA CON PONDERACIÓN DE RIESGOS, NO DILIGENCIAR ANALISIS OCI", "DILIGENCIE ANALISIS OCI PARA ESTA UNIDAD AUDITABLE")</f>
        <v>#REF!</v>
      </c>
      <c r="C53" s="116"/>
      <c r="D53" s="6">
        <f t="shared" si="4"/>
        <v>0</v>
      </c>
      <c r="E53" s="6"/>
      <c r="F53" s="6">
        <f t="shared" si="35"/>
        <v>0</v>
      </c>
      <c r="G53" s="117"/>
      <c r="H53" s="6">
        <f t="shared" si="5"/>
        <v>0</v>
      </c>
      <c r="I53" s="117"/>
      <c r="J53" s="6">
        <f t="shared" si="6"/>
        <v>0</v>
      </c>
      <c r="K53" s="6"/>
      <c r="L53" s="6">
        <f t="shared" si="36"/>
        <v>0</v>
      </c>
      <c r="M53" s="6"/>
      <c r="N53" s="6">
        <f t="shared" si="7"/>
        <v>0</v>
      </c>
      <c r="O53" s="6"/>
      <c r="P53" s="114">
        <f t="shared" si="37"/>
        <v>0</v>
      </c>
      <c r="Q53" s="6">
        <f t="shared" si="9"/>
        <v>0</v>
      </c>
      <c r="R53" s="6">
        <f t="shared" si="2"/>
        <v>0</v>
      </c>
      <c r="S53" s="6">
        <f t="shared" si="10"/>
        <v>0</v>
      </c>
      <c r="T53" s="6">
        <f t="shared" si="11"/>
        <v>0</v>
      </c>
      <c r="U53" s="6">
        <f t="shared" si="3"/>
        <v>0</v>
      </c>
      <c r="V53" s="6">
        <f t="shared" si="12"/>
        <v>0</v>
      </c>
      <c r="W53" s="113">
        <f t="shared" si="13"/>
        <v>0</v>
      </c>
      <c r="X53" s="14">
        <f t="shared" si="44"/>
        <v>0</v>
      </c>
      <c r="Y53" s="6">
        <f t="shared" si="45"/>
        <v>0</v>
      </c>
      <c r="Z53" s="6">
        <f t="shared" si="46"/>
        <v>0</v>
      </c>
      <c r="AA53" s="114">
        <f t="shared" si="47"/>
        <v>0</v>
      </c>
      <c r="AB53" s="14">
        <f t="shared" si="48"/>
        <v>0</v>
      </c>
      <c r="AC53" s="115" t="e">
        <f t="shared" si="49"/>
        <v>#DIV/0!</v>
      </c>
    </row>
    <row r="54" spans="1:29">
      <c r="A54" s="109" t="e">
        <f>+#REF!</f>
        <v>#REF!</v>
      </c>
      <c r="B54" s="121" t="e">
        <f>+IF(#REF!&gt;0%,"YA CUENTA CON PONDERACIÓN DE RIESGOS, NO DILIGENCIAR ANALISIS OCI", "DILIGENCIE ANALISIS OCI PARA ESTA UNIDAD AUDITABLE")</f>
        <v>#REF!</v>
      </c>
      <c r="C54" s="116"/>
      <c r="D54" s="6">
        <f t="shared" si="4"/>
        <v>0</v>
      </c>
      <c r="E54" s="6"/>
      <c r="F54" s="6">
        <f t="shared" si="35"/>
        <v>0</v>
      </c>
      <c r="G54" s="117"/>
      <c r="H54" s="6">
        <f t="shared" si="5"/>
        <v>0</v>
      </c>
      <c r="I54" s="117"/>
      <c r="J54" s="6">
        <f t="shared" si="6"/>
        <v>0</v>
      </c>
      <c r="K54" s="6"/>
      <c r="L54" s="6">
        <f t="shared" si="36"/>
        <v>0</v>
      </c>
      <c r="M54" s="6"/>
      <c r="N54" s="6">
        <f t="shared" si="7"/>
        <v>0</v>
      </c>
      <c r="O54" s="6"/>
      <c r="P54" s="114">
        <f t="shared" si="37"/>
        <v>0</v>
      </c>
      <c r="Q54" s="6">
        <f t="shared" si="9"/>
        <v>0</v>
      </c>
      <c r="R54" s="6">
        <f t="shared" si="2"/>
        <v>0</v>
      </c>
      <c r="S54" s="6">
        <f t="shared" si="10"/>
        <v>0</v>
      </c>
      <c r="T54" s="6">
        <f t="shared" si="11"/>
        <v>0</v>
      </c>
      <c r="U54" s="6">
        <f t="shared" si="3"/>
        <v>0</v>
      </c>
      <c r="V54" s="6">
        <f t="shared" si="12"/>
        <v>0</v>
      </c>
      <c r="W54" s="113">
        <f t="shared" si="13"/>
        <v>0</v>
      </c>
      <c r="X54" s="14">
        <f t="shared" si="44"/>
        <v>0</v>
      </c>
      <c r="Y54" s="6">
        <f t="shared" si="45"/>
        <v>0</v>
      </c>
      <c r="Z54" s="6">
        <f t="shared" si="46"/>
        <v>0</v>
      </c>
      <c r="AA54" s="114">
        <f t="shared" si="47"/>
        <v>0</v>
      </c>
      <c r="AB54" s="14">
        <f t="shared" si="48"/>
        <v>0</v>
      </c>
      <c r="AC54" s="115" t="e">
        <f t="shared" si="49"/>
        <v>#DIV/0!</v>
      </c>
    </row>
    <row r="55" spans="1:29">
      <c r="A55" s="109" t="e">
        <f>+#REF!</f>
        <v>#REF!</v>
      </c>
      <c r="B55" s="121" t="e">
        <f>+IF(#REF!&gt;0%,"YA CUENTA CON PONDERACIÓN DE RIESGOS, NO DILIGENCIAR ANALISIS OCI", "DILIGENCIE ANALISIS OCI PARA ESTA UNIDAD AUDITABLE")</f>
        <v>#REF!</v>
      </c>
      <c r="C55" s="116"/>
      <c r="D55" s="6">
        <f t="shared" si="4"/>
        <v>0</v>
      </c>
      <c r="E55" s="6"/>
      <c r="F55" s="6">
        <f t="shared" si="35"/>
        <v>0</v>
      </c>
      <c r="G55" s="117"/>
      <c r="H55" s="6">
        <f t="shared" si="5"/>
        <v>0</v>
      </c>
      <c r="I55" s="117"/>
      <c r="J55" s="6">
        <f t="shared" si="6"/>
        <v>0</v>
      </c>
      <c r="K55" s="6"/>
      <c r="L55" s="6">
        <f t="shared" si="36"/>
        <v>0</v>
      </c>
      <c r="M55" s="6"/>
      <c r="N55" s="6">
        <f t="shared" si="7"/>
        <v>0</v>
      </c>
      <c r="O55" s="6"/>
      <c r="P55" s="114">
        <f t="shared" si="37"/>
        <v>0</v>
      </c>
      <c r="Q55" s="6">
        <f t="shared" si="9"/>
        <v>0</v>
      </c>
      <c r="R55" s="6">
        <f t="shared" si="2"/>
        <v>0</v>
      </c>
      <c r="S55" s="6">
        <f t="shared" si="10"/>
        <v>0</v>
      </c>
      <c r="T55" s="6">
        <f t="shared" si="11"/>
        <v>0</v>
      </c>
      <c r="U55" s="6">
        <f t="shared" si="3"/>
        <v>0</v>
      </c>
      <c r="V55" s="6">
        <f t="shared" si="12"/>
        <v>0</v>
      </c>
      <c r="W55" s="113">
        <f t="shared" si="13"/>
        <v>0</v>
      </c>
      <c r="X55" s="14">
        <f t="shared" si="44"/>
        <v>0</v>
      </c>
      <c r="Y55" s="6">
        <f t="shared" si="45"/>
        <v>0</v>
      </c>
      <c r="Z55" s="6">
        <f t="shared" si="46"/>
        <v>0</v>
      </c>
      <c r="AA55" s="114">
        <f t="shared" si="47"/>
        <v>0</v>
      </c>
      <c r="AB55" s="14">
        <f t="shared" si="48"/>
        <v>0</v>
      </c>
      <c r="AC55" s="115" t="e">
        <f t="shared" si="49"/>
        <v>#DIV/0!</v>
      </c>
    </row>
    <row r="56" spans="1:29">
      <c r="A56" s="109" t="e">
        <f>+#REF!</f>
        <v>#REF!</v>
      </c>
      <c r="B56" s="121" t="e">
        <f>+IF(#REF!&gt;0%,"YA CUENTA CON PONDERACIÓN DE RIESGOS, NO DILIGENCIAR ANALISIS OCI", "DILIGENCIE ANALISIS OCI PARA ESTA UNIDAD AUDITABLE")</f>
        <v>#REF!</v>
      </c>
      <c r="C56" s="116"/>
      <c r="D56" s="6">
        <f t="shared" si="4"/>
        <v>0</v>
      </c>
      <c r="E56" s="6"/>
      <c r="F56" s="6">
        <f t="shared" si="35"/>
        <v>0</v>
      </c>
      <c r="G56" s="117"/>
      <c r="H56" s="6">
        <f t="shared" si="5"/>
        <v>0</v>
      </c>
      <c r="I56" s="117"/>
      <c r="J56" s="6">
        <f t="shared" si="6"/>
        <v>0</v>
      </c>
      <c r="K56" s="6"/>
      <c r="L56" s="6">
        <f t="shared" si="36"/>
        <v>0</v>
      </c>
      <c r="M56" s="6"/>
      <c r="N56" s="6">
        <f t="shared" si="7"/>
        <v>0</v>
      </c>
      <c r="O56" s="6"/>
      <c r="P56" s="114">
        <f t="shared" si="37"/>
        <v>0</v>
      </c>
      <c r="Q56" s="6">
        <f t="shared" si="9"/>
        <v>0</v>
      </c>
      <c r="R56" s="6">
        <f t="shared" si="2"/>
        <v>0</v>
      </c>
      <c r="S56" s="6">
        <f t="shared" si="10"/>
        <v>0</v>
      </c>
      <c r="T56" s="6">
        <f t="shared" si="11"/>
        <v>0</v>
      </c>
      <c r="U56" s="6">
        <f t="shared" si="3"/>
        <v>0</v>
      </c>
      <c r="V56" s="6">
        <f t="shared" si="12"/>
        <v>0</v>
      </c>
      <c r="W56" s="113">
        <f t="shared" si="13"/>
        <v>0</v>
      </c>
      <c r="X56" s="14">
        <f t="shared" si="44"/>
        <v>0</v>
      </c>
      <c r="Y56" s="6">
        <f t="shared" si="45"/>
        <v>0</v>
      </c>
      <c r="Z56" s="6">
        <f t="shared" si="46"/>
        <v>0</v>
      </c>
      <c r="AA56" s="114">
        <f t="shared" si="47"/>
        <v>0</v>
      </c>
      <c r="AB56" s="14">
        <f t="shared" si="48"/>
        <v>0</v>
      </c>
      <c r="AC56" s="115" t="e">
        <f t="shared" si="49"/>
        <v>#DIV/0!</v>
      </c>
    </row>
    <row r="57" spans="1:29">
      <c r="A57" s="109" t="e">
        <f>+#REF!</f>
        <v>#REF!</v>
      </c>
      <c r="B57" s="121" t="e">
        <f>+IF(#REF!&gt;0%,"YA CUENTA CON PONDERACIÓN DE RIESGOS, NO DILIGENCIAR ANALISIS OCI", "DILIGENCIE ANALISIS OCI PARA ESTA UNIDAD AUDITABLE")</f>
        <v>#REF!</v>
      </c>
      <c r="C57" s="116"/>
      <c r="D57" s="6">
        <f t="shared" si="4"/>
        <v>0</v>
      </c>
      <c r="E57" s="6"/>
      <c r="F57" s="6">
        <f t="shared" si="35"/>
        <v>0</v>
      </c>
      <c r="G57" s="117"/>
      <c r="H57" s="6">
        <f t="shared" si="5"/>
        <v>0</v>
      </c>
      <c r="I57" s="117"/>
      <c r="J57" s="6">
        <f t="shared" si="6"/>
        <v>0</v>
      </c>
      <c r="K57" s="6"/>
      <c r="L57" s="6">
        <f t="shared" si="36"/>
        <v>0</v>
      </c>
      <c r="M57" s="6"/>
      <c r="N57" s="6">
        <f t="shared" si="7"/>
        <v>0</v>
      </c>
      <c r="O57" s="6"/>
      <c r="P57" s="114">
        <f t="shared" si="37"/>
        <v>0</v>
      </c>
      <c r="Q57" s="6">
        <f t="shared" si="9"/>
        <v>0</v>
      </c>
      <c r="R57" s="6">
        <f t="shared" si="2"/>
        <v>0</v>
      </c>
      <c r="S57" s="6">
        <f t="shared" si="10"/>
        <v>0</v>
      </c>
      <c r="T57" s="6">
        <f t="shared" si="11"/>
        <v>0</v>
      </c>
      <c r="U57" s="6">
        <f t="shared" si="3"/>
        <v>0</v>
      </c>
      <c r="V57" s="6">
        <f t="shared" si="12"/>
        <v>0</v>
      </c>
      <c r="W57" s="113">
        <f t="shared" si="13"/>
        <v>0</v>
      </c>
      <c r="X57" s="14">
        <f t="shared" si="44"/>
        <v>0</v>
      </c>
      <c r="Y57" s="6">
        <f t="shared" si="45"/>
        <v>0</v>
      </c>
      <c r="Z57" s="6">
        <f t="shared" si="46"/>
        <v>0</v>
      </c>
      <c r="AA57" s="114">
        <f t="shared" si="47"/>
        <v>0</v>
      </c>
      <c r="AB57" s="14">
        <f t="shared" si="48"/>
        <v>0</v>
      </c>
      <c r="AC57" s="115" t="e">
        <f t="shared" si="49"/>
        <v>#DIV/0!</v>
      </c>
    </row>
    <row r="58" spans="1:29">
      <c r="A58" s="109" t="e">
        <f>+#REF!</f>
        <v>#REF!</v>
      </c>
      <c r="B58" s="121" t="e">
        <f>+IF(#REF!&gt;0%,"YA CUENTA CON PONDERACIÓN DE RIESGOS, NO DILIGENCIAR ANALISIS OCI", "DILIGENCIE ANALISIS OCI PARA ESTA UNIDAD AUDITABLE")</f>
        <v>#REF!</v>
      </c>
      <c r="C58" s="116"/>
      <c r="D58" s="6">
        <f t="shared" si="4"/>
        <v>0</v>
      </c>
      <c r="E58" s="6"/>
      <c r="F58" s="6">
        <f t="shared" si="35"/>
        <v>0</v>
      </c>
      <c r="G58" s="117"/>
      <c r="H58" s="6">
        <f t="shared" si="5"/>
        <v>0</v>
      </c>
      <c r="I58" s="117"/>
      <c r="J58" s="6">
        <f t="shared" si="6"/>
        <v>0</v>
      </c>
      <c r="K58" s="6"/>
      <c r="L58" s="6">
        <f t="shared" si="36"/>
        <v>0</v>
      </c>
      <c r="M58" s="6"/>
      <c r="N58" s="6">
        <f t="shared" si="7"/>
        <v>0</v>
      </c>
      <c r="O58" s="6"/>
      <c r="P58" s="114">
        <f t="shared" si="37"/>
        <v>0</v>
      </c>
      <c r="Q58" s="6">
        <f t="shared" si="9"/>
        <v>0</v>
      </c>
      <c r="R58" s="6">
        <f t="shared" si="2"/>
        <v>0</v>
      </c>
      <c r="S58" s="6">
        <f t="shared" si="10"/>
        <v>0</v>
      </c>
      <c r="T58" s="6">
        <f t="shared" si="11"/>
        <v>0</v>
      </c>
      <c r="U58" s="6">
        <f t="shared" si="3"/>
        <v>0</v>
      </c>
      <c r="V58" s="6">
        <f t="shared" si="12"/>
        <v>0</v>
      </c>
      <c r="W58" s="113">
        <f t="shared" si="13"/>
        <v>0</v>
      </c>
      <c r="X58" s="14">
        <f t="shared" si="44"/>
        <v>0</v>
      </c>
      <c r="Y58" s="6">
        <f t="shared" si="45"/>
        <v>0</v>
      </c>
      <c r="Z58" s="6">
        <f t="shared" si="46"/>
        <v>0</v>
      </c>
      <c r="AA58" s="114">
        <f t="shared" si="47"/>
        <v>0</v>
      </c>
      <c r="AB58" s="14">
        <f t="shared" si="48"/>
        <v>0</v>
      </c>
      <c r="AC58" s="115" t="e">
        <f t="shared" si="49"/>
        <v>#DIV/0!</v>
      </c>
    </row>
    <row r="59" spans="1:29">
      <c r="A59" s="109" t="e">
        <f>+#REF!</f>
        <v>#REF!</v>
      </c>
      <c r="B59" s="121" t="e">
        <f>+IF(#REF!&gt;0%,"YA CUENTA CON PONDERACIÓN DE RIESGOS, NO DILIGENCIAR ANALISIS OCI", "DILIGENCIE ANALISIS OCI PARA ESTA UNIDAD AUDITABLE")</f>
        <v>#REF!</v>
      </c>
      <c r="C59" s="116"/>
      <c r="D59" s="6">
        <f t="shared" si="4"/>
        <v>0</v>
      </c>
      <c r="E59" s="6"/>
      <c r="F59" s="6">
        <f t="shared" si="35"/>
        <v>0</v>
      </c>
      <c r="G59" s="117"/>
      <c r="H59" s="6">
        <f t="shared" si="5"/>
        <v>0</v>
      </c>
      <c r="I59" s="117"/>
      <c r="J59" s="6">
        <f t="shared" si="6"/>
        <v>0</v>
      </c>
      <c r="K59" s="6"/>
      <c r="L59" s="6">
        <f t="shared" si="36"/>
        <v>0</v>
      </c>
      <c r="M59" s="6"/>
      <c r="N59" s="6">
        <f t="shared" si="7"/>
        <v>0</v>
      </c>
      <c r="O59" s="6"/>
      <c r="P59" s="114">
        <f t="shared" si="37"/>
        <v>0</v>
      </c>
      <c r="Q59" s="6">
        <f t="shared" si="9"/>
        <v>0</v>
      </c>
      <c r="R59" s="6">
        <f t="shared" si="2"/>
        <v>0</v>
      </c>
      <c r="S59" s="6">
        <f t="shared" si="10"/>
        <v>0</v>
      </c>
      <c r="T59" s="6">
        <f t="shared" si="11"/>
        <v>0</v>
      </c>
      <c r="U59" s="6">
        <f t="shared" si="3"/>
        <v>0</v>
      </c>
      <c r="V59" s="6">
        <f t="shared" si="12"/>
        <v>0</v>
      </c>
      <c r="W59" s="113">
        <f t="shared" si="13"/>
        <v>0</v>
      </c>
      <c r="X59" s="14">
        <f t="shared" si="44"/>
        <v>0</v>
      </c>
      <c r="Y59" s="6">
        <f t="shared" si="45"/>
        <v>0</v>
      </c>
      <c r="Z59" s="6">
        <f t="shared" si="46"/>
        <v>0</v>
      </c>
      <c r="AA59" s="114">
        <f t="shared" si="47"/>
        <v>0</v>
      </c>
      <c r="AB59" s="14">
        <f t="shared" si="48"/>
        <v>0</v>
      </c>
      <c r="AC59" s="115" t="e">
        <f t="shared" si="49"/>
        <v>#DIV/0!</v>
      </c>
    </row>
    <row r="60" spans="1:29">
      <c r="A60" s="109" t="e">
        <f>+#REF!</f>
        <v>#REF!</v>
      </c>
      <c r="B60" s="121" t="e">
        <f>+IF(#REF!&gt;0%,"YA CUENTA CON PONDERACIÓN DE RIESGOS, NO DILIGENCIAR ANALISIS OCI", "DILIGENCIE ANALISIS OCI PARA ESTA UNIDAD AUDITABLE")</f>
        <v>#REF!</v>
      </c>
      <c r="C60" s="116"/>
      <c r="D60" s="6">
        <f t="shared" si="4"/>
        <v>0</v>
      </c>
      <c r="E60" s="6"/>
      <c r="F60" s="6">
        <f t="shared" si="35"/>
        <v>0</v>
      </c>
      <c r="G60" s="117"/>
      <c r="H60" s="6">
        <f t="shared" si="5"/>
        <v>0</v>
      </c>
      <c r="I60" s="117"/>
      <c r="J60" s="6">
        <f t="shared" si="6"/>
        <v>0</v>
      </c>
      <c r="K60" s="6"/>
      <c r="L60" s="6">
        <f t="shared" si="36"/>
        <v>0</v>
      </c>
      <c r="M60" s="6"/>
      <c r="N60" s="6">
        <f t="shared" si="7"/>
        <v>0</v>
      </c>
      <c r="O60" s="6"/>
      <c r="P60" s="114">
        <f t="shared" si="37"/>
        <v>0</v>
      </c>
      <c r="Q60" s="6">
        <f t="shared" si="9"/>
        <v>0</v>
      </c>
      <c r="R60" s="6">
        <f t="shared" si="2"/>
        <v>0</v>
      </c>
      <c r="S60" s="6">
        <f t="shared" si="10"/>
        <v>0</v>
      </c>
      <c r="T60" s="6">
        <f t="shared" si="11"/>
        <v>0</v>
      </c>
      <c r="U60" s="6">
        <f t="shared" si="3"/>
        <v>0</v>
      </c>
      <c r="V60" s="6">
        <f t="shared" si="12"/>
        <v>0</v>
      </c>
      <c r="W60" s="113">
        <f t="shared" si="13"/>
        <v>0</v>
      </c>
      <c r="X60" s="14">
        <f t="shared" si="44"/>
        <v>0</v>
      </c>
      <c r="Y60" s="6">
        <f t="shared" si="45"/>
        <v>0</v>
      </c>
      <c r="Z60" s="6">
        <f t="shared" si="46"/>
        <v>0</v>
      </c>
      <c r="AA60" s="114">
        <f t="shared" si="47"/>
        <v>0</v>
      </c>
      <c r="AB60" s="14">
        <f t="shared" si="48"/>
        <v>0</v>
      </c>
      <c r="AC60" s="115" t="e">
        <f t="shared" si="49"/>
        <v>#DIV/0!</v>
      </c>
    </row>
    <row r="61" spans="1:29">
      <c r="A61" s="109" t="e">
        <f>+#REF!</f>
        <v>#REF!</v>
      </c>
      <c r="B61" s="121" t="e">
        <f>+IF(#REF!&gt;0%,"YA CUENTA CON PONDERACIÓN DE RIESGOS, NO DILIGENCIAR ANALISIS OCI", "DILIGENCIE ANALISIS OCI PARA ESTA UNIDAD AUDITABLE")</f>
        <v>#REF!</v>
      </c>
      <c r="C61" s="116"/>
      <c r="D61" s="6">
        <f t="shared" si="4"/>
        <v>0</v>
      </c>
      <c r="E61" s="6"/>
      <c r="F61" s="6">
        <f t="shared" si="35"/>
        <v>0</v>
      </c>
      <c r="G61" s="117"/>
      <c r="H61" s="6">
        <f t="shared" si="5"/>
        <v>0</v>
      </c>
      <c r="I61" s="117"/>
      <c r="J61" s="6">
        <f t="shared" si="6"/>
        <v>0</v>
      </c>
      <c r="K61" s="6"/>
      <c r="L61" s="6">
        <f t="shared" si="36"/>
        <v>0</v>
      </c>
      <c r="M61" s="6"/>
      <c r="N61" s="6">
        <f t="shared" si="7"/>
        <v>0</v>
      </c>
      <c r="O61" s="6"/>
      <c r="P61" s="114">
        <f t="shared" si="37"/>
        <v>0</v>
      </c>
      <c r="Q61" s="6">
        <f t="shared" si="9"/>
        <v>0</v>
      </c>
      <c r="R61" s="6">
        <f t="shared" si="2"/>
        <v>0</v>
      </c>
      <c r="S61" s="6">
        <f t="shared" si="10"/>
        <v>0</v>
      </c>
      <c r="T61" s="6">
        <f t="shared" si="11"/>
        <v>0</v>
      </c>
      <c r="U61" s="6">
        <f t="shared" si="3"/>
        <v>0</v>
      </c>
      <c r="V61" s="6">
        <f t="shared" si="12"/>
        <v>0</v>
      </c>
      <c r="W61" s="113">
        <f t="shared" si="13"/>
        <v>0</v>
      </c>
      <c r="X61" s="14">
        <f t="shared" si="44"/>
        <v>0</v>
      </c>
      <c r="Y61" s="6">
        <f t="shared" si="45"/>
        <v>0</v>
      </c>
      <c r="Z61" s="6">
        <f t="shared" si="46"/>
        <v>0</v>
      </c>
      <c r="AA61" s="114">
        <f t="shared" si="47"/>
        <v>0</v>
      </c>
      <c r="AB61" s="14">
        <f t="shared" si="48"/>
        <v>0</v>
      </c>
      <c r="AC61" s="115" t="e">
        <f t="shared" si="49"/>
        <v>#DIV/0!</v>
      </c>
    </row>
    <row r="62" spans="1:29">
      <c r="A62" s="109" t="e">
        <f>+#REF!</f>
        <v>#REF!</v>
      </c>
      <c r="B62" s="121" t="e">
        <f>+IF(#REF!&gt;0%,"YA CUENTA CON PONDERACIÓN DE RIESGOS, NO DILIGENCIAR ANALISIS OCI", "DILIGENCIE ANALISIS OCI PARA ESTA UNIDAD AUDITABLE")</f>
        <v>#REF!</v>
      </c>
      <c r="C62" s="116"/>
      <c r="D62" s="6">
        <f t="shared" si="4"/>
        <v>0</v>
      </c>
      <c r="E62" s="6"/>
      <c r="F62" s="6">
        <f t="shared" si="35"/>
        <v>0</v>
      </c>
      <c r="G62" s="117"/>
      <c r="H62" s="6">
        <f t="shared" si="5"/>
        <v>0</v>
      </c>
      <c r="I62" s="117"/>
      <c r="J62" s="6">
        <f t="shared" si="6"/>
        <v>0</v>
      </c>
      <c r="K62" s="6"/>
      <c r="L62" s="6">
        <f t="shared" si="36"/>
        <v>0</v>
      </c>
      <c r="M62" s="6"/>
      <c r="N62" s="6">
        <f t="shared" si="7"/>
        <v>0</v>
      </c>
      <c r="O62" s="6"/>
      <c r="P62" s="114">
        <f t="shared" si="37"/>
        <v>0</v>
      </c>
      <c r="Q62" s="6">
        <f t="shared" si="9"/>
        <v>0</v>
      </c>
      <c r="R62" s="6">
        <f t="shared" si="2"/>
        <v>0</v>
      </c>
      <c r="S62" s="6">
        <f t="shared" si="10"/>
        <v>0</v>
      </c>
      <c r="T62" s="6">
        <f t="shared" si="11"/>
        <v>0</v>
      </c>
      <c r="U62" s="6">
        <f t="shared" si="3"/>
        <v>0</v>
      </c>
      <c r="V62" s="6">
        <f t="shared" si="12"/>
        <v>0</v>
      </c>
      <c r="W62" s="113">
        <f t="shared" si="13"/>
        <v>0</v>
      </c>
      <c r="X62" s="14">
        <f t="shared" si="44"/>
        <v>0</v>
      </c>
      <c r="Y62" s="6">
        <f t="shared" si="45"/>
        <v>0</v>
      </c>
      <c r="Z62" s="6">
        <f t="shared" si="46"/>
        <v>0</v>
      </c>
      <c r="AA62" s="114">
        <f t="shared" si="47"/>
        <v>0</v>
      </c>
      <c r="AB62" s="14">
        <f t="shared" si="48"/>
        <v>0</v>
      </c>
      <c r="AC62" s="115" t="e">
        <f t="shared" si="49"/>
        <v>#DIV/0!</v>
      </c>
    </row>
    <row r="63" spans="1:29">
      <c r="A63" s="109" t="e">
        <f>+#REF!</f>
        <v>#REF!</v>
      </c>
      <c r="B63" s="121" t="e">
        <f>+IF(#REF!&gt;0%,"YA CUENTA CON PONDERACIÓN DE RIESGOS, NO DILIGENCIAR ANALISIS OCI", "DILIGENCIE ANALISIS OCI PARA ESTA UNIDAD AUDITABLE")</f>
        <v>#REF!</v>
      </c>
      <c r="C63" s="116"/>
      <c r="D63" s="6">
        <f t="shared" si="4"/>
        <v>0</v>
      </c>
      <c r="E63" s="6"/>
      <c r="F63" s="6">
        <f t="shared" si="35"/>
        <v>0</v>
      </c>
      <c r="G63" s="117"/>
      <c r="H63" s="6">
        <f t="shared" si="5"/>
        <v>0</v>
      </c>
      <c r="I63" s="117"/>
      <c r="J63" s="6">
        <f t="shared" si="6"/>
        <v>0</v>
      </c>
      <c r="K63" s="6"/>
      <c r="L63" s="6">
        <f t="shared" si="36"/>
        <v>0</v>
      </c>
      <c r="M63" s="6"/>
      <c r="N63" s="6">
        <f t="shared" si="7"/>
        <v>0</v>
      </c>
      <c r="O63" s="6"/>
      <c r="P63" s="114">
        <f t="shared" si="37"/>
        <v>0</v>
      </c>
      <c r="Q63" s="6">
        <f t="shared" si="9"/>
        <v>0</v>
      </c>
      <c r="R63" s="6">
        <f t="shared" si="2"/>
        <v>0</v>
      </c>
      <c r="S63" s="6">
        <f t="shared" si="10"/>
        <v>0</v>
      </c>
      <c r="T63" s="6">
        <f t="shared" si="11"/>
        <v>0</v>
      </c>
      <c r="U63" s="6">
        <f t="shared" si="3"/>
        <v>0</v>
      </c>
      <c r="V63" s="6">
        <f t="shared" si="12"/>
        <v>0</v>
      </c>
      <c r="W63" s="113">
        <f t="shared" si="13"/>
        <v>0</v>
      </c>
      <c r="X63" s="14">
        <f t="shared" si="44"/>
        <v>0</v>
      </c>
      <c r="Y63" s="6">
        <f t="shared" si="45"/>
        <v>0</v>
      </c>
      <c r="Z63" s="6">
        <f t="shared" si="46"/>
        <v>0</v>
      </c>
      <c r="AA63" s="114">
        <f t="shared" si="47"/>
        <v>0</v>
      </c>
      <c r="AB63" s="14">
        <f t="shared" si="48"/>
        <v>0</v>
      </c>
      <c r="AC63" s="115" t="e">
        <f t="shared" si="49"/>
        <v>#DIV/0!</v>
      </c>
    </row>
    <row r="64" spans="1:29">
      <c r="A64" s="109" t="e">
        <f>+#REF!</f>
        <v>#REF!</v>
      </c>
      <c r="B64" s="121" t="e">
        <f>+IF(#REF!&gt;0%,"YA CUENTA CON PONDERACIÓN DE RIESGOS, NO DILIGENCIAR ANALISIS OCI", "DILIGENCIE ANALISIS OCI PARA ESTA UNIDAD AUDITABLE")</f>
        <v>#REF!</v>
      </c>
      <c r="C64" s="116"/>
      <c r="D64" s="6">
        <f t="shared" si="4"/>
        <v>0</v>
      </c>
      <c r="E64" s="6"/>
      <c r="F64" s="6">
        <f t="shared" si="35"/>
        <v>0</v>
      </c>
      <c r="G64" s="117"/>
      <c r="H64" s="6">
        <f t="shared" si="5"/>
        <v>0</v>
      </c>
      <c r="I64" s="117"/>
      <c r="J64" s="6">
        <f t="shared" si="6"/>
        <v>0</v>
      </c>
      <c r="K64" s="6"/>
      <c r="L64" s="6">
        <f t="shared" si="36"/>
        <v>0</v>
      </c>
      <c r="M64" s="6"/>
      <c r="N64" s="6">
        <f t="shared" si="7"/>
        <v>0</v>
      </c>
      <c r="O64" s="6"/>
      <c r="P64" s="114">
        <f t="shared" si="37"/>
        <v>0</v>
      </c>
      <c r="Q64" s="6">
        <f t="shared" si="9"/>
        <v>0</v>
      </c>
      <c r="R64" s="6">
        <f t="shared" si="2"/>
        <v>0</v>
      </c>
      <c r="S64" s="6">
        <f t="shared" si="10"/>
        <v>0</v>
      </c>
      <c r="T64" s="6">
        <f t="shared" si="11"/>
        <v>0</v>
      </c>
      <c r="U64" s="6">
        <f t="shared" si="3"/>
        <v>0</v>
      </c>
      <c r="V64" s="6">
        <f t="shared" si="12"/>
        <v>0</v>
      </c>
      <c r="W64" s="113">
        <f t="shared" si="13"/>
        <v>0</v>
      </c>
      <c r="X64" s="14">
        <f t="shared" si="44"/>
        <v>0</v>
      </c>
      <c r="Y64" s="6">
        <f t="shared" si="45"/>
        <v>0</v>
      </c>
      <c r="Z64" s="6">
        <f t="shared" si="46"/>
        <v>0</v>
      </c>
      <c r="AA64" s="114">
        <f t="shared" si="47"/>
        <v>0</v>
      </c>
      <c r="AB64" s="14">
        <f t="shared" si="48"/>
        <v>0</v>
      </c>
      <c r="AC64" s="115" t="e">
        <f t="shared" si="49"/>
        <v>#DIV/0!</v>
      </c>
    </row>
    <row r="65" spans="1:29">
      <c r="A65" s="109" t="e">
        <f>+#REF!</f>
        <v>#REF!</v>
      </c>
      <c r="B65" s="121" t="e">
        <f>+IF(#REF!&gt;0%,"YA CUENTA CON PONDERACIÓN DE RIESGOS, NO DILIGENCIAR ANALISIS OCI", "DILIGENCIE ANALISIS OCI PARA ESTA UNIDAD AUDITABLE")</f>
        <v>#REF!</v>
      </c>
      <c r="C65" s="116"/>
      <c r="D65" s="6">
        <f t="shared" si="4"/>
        <v>0</v>
      </c>
      <c r="E65" s="6"/>
      <c r="F65" s="6">
        <f t="shared" si="35"/>
        <v>0</v>
      </c>
      <c r="G65" s="117"/>
      <c r="H65" s="6">
        <f t="shared" si="5"/>
        <v>0</v>
      </c>
      <c r="I65" s="117"/>
      <c r="J65" s="6">
        <f t="shared" si="6"/>
        <v>0</v>
      </c>
      <c r="K65" s="6"/>
      <c r="L65" s="6">
        <f t="shared" si="36"/>
        <v>0</v>
      </c>
      <c r="M65" s="6"/>
      <c r="N65" s="6">
        <f t="shared" si="7"/>
        <v>0</v>
      </c>
      <c r="O65" s="6"/>
      <c r="P65" s="114">
        <f t="shared" si="37"/>
        <v>0</v>
      </c>
      <c r="Q65" s="6">
        <f t="shared" si="9"/>
        <v>0</v>
      </c>
      <c r="R65" s="6">
        <f t="shared" si="2"/>
        <v>0</v>
      </c>
      <c r="S65" s="6">
        <f t="shared" si="10"/>
        <v>0</v>
      </c>
      <c r="T65" s="6">
        <f t="shared" si="11"/>
        <v>0</v>
      </c>
      <c r="U65" s="6">
        <f t="shared" si="3"/>
        <v>0</v>
      </c>
      <c r="V65" s="6">
        <f t="shared" si="12"/>
        <v>0</v>
      </c>
      <c r="W65" s="113">
        <f t="shared" si="13"/>
        <v>0</v>
      </c>
      <c r="X65" s="14">
        <f t="shared" si="44"/>
        <v>0</v>
      </c>
      <c r="Y65" s="6">
        <f t="shared" si="45"/>
        <v>0</v>
      </c>
      <c r="Z65" s="6">
        <f t="shared" si="46"/>
        <v>0</v>
      </c>
      <c r="AA65" s="114">
        <f t="shared" si="47"/>
        <v>0</v>
      </c>
      <c r="AB65" s="14">
        <f t="shared" si="48"/>
        <v>0</v>
      </c>
      <c r="AC65" s="115" t="e">
        <f t="shared" si="49"/>
        <v>#DIV/0!</v>
      </c>
    </row>
    <row r="66" spans="1:29">
      <c r="A66" s="109" t="e">
        <f>+#REF!</f>
        <v>#REF!</v>
      </c>
      <c r="B66" s="121" t="e">
        <f>+IF(#REF!&gt;0%,"YA CUENTA CON PONDERACIÓN DE RIESGOS, NO DILIGENCIAR ANALISIS OCI", "DILIGENCIE ANALISIS OCI PARA ESTA UNIDAD AUDITABLE")</f>
        <v>#REF!</v>
      </c>
      <c r="C66" s="116"/>
      <c r="D66" s="6">
        <f t="shared" si="4"/>
        <v>0</v>
      </c>
      <c r="E66" s="6"/>
      <c r="F66" s="6">
        <f t="shared" si="35"/>
        <v>0</v>
      </c>
      <c r="G66" s="117"/>
      <c r="H66" s="6">
        <f t="shared" si="5"/>
        <v>0</v>
      </c>
      <c r="I66" s="117"/>
      <c r="J66" s="6">
        <f t="shared" si="6"/>
        <v>0</v>
      </c>
      <c r="K66" s="6"/>
      <c r="L66" s="6">
        <f t="shared" si="36"/>
        <v>0</v>
      </c>
      <c r="M66" s="6"/>
      <c r="N66" s="6">
        <f t="shared" si="7"/>
        <v>0</v>
      </c>
      <c r="O66" s="6"/>
      <c r="P66" s="114">
        <f t="shared" si="37"/>
        <v>0</v>
      </c>
      <c r="Q66" s="6">
        <f t="shared" si="9"/>
        <v>0</v>
      </c>
      <c r="R66" s="6">
        <f t="shared" si="2"/>
        <v>0</v>
      </c>
      <c r="S66" s="6">
        <f t="shared" si="10"/>
        <v>0</v>
      </c>
      <c r="T66" s="6">
        <f t="shared" si="11"/>
        <v>0</v>
      </c>
      <c r="U66" s="6">
        <f t="shared" si="3"/>
        <v>0</v>
      </c>
      <c r="V66" s="6">
        <f t="shared" si="12"/>
        <v>0</v>
      </c>
      <c r="W66" s="113">
        <f t="shared" si="13"/>
        <v>0</v>
      </c>
      <c r="X66" s="14">
        <f t="shared" si="44"/>
        <v>0</v>
      </c>
      <c r="Y66" s="6">
        <f t="shared" si="45"/>
        <v>0</v>
      </c>
      <c r="Z66" s="6">
        <f t="shared" si="46"/>
        <v>0</v>
      </c>
      <c r="AA66" s="114">
        <f t="shared" si="47"/>
        <v>0</v>
      </c>
      <c r="AB66" s="14">
        <f t="shared" si="48"/>
        <v>0</v>
      </c>
      <c r="AC66" s="115" t="e">
        <f t="shared" si="49"/>
        <v>#DIV/0!</v>
      </c>
    </row>
    <row r="67" spans="1:29">
      <c r="A67" s="109" t="e">
        <f>+#REF!</f>
        <v>#REF!</v>
      </c>
      <c r="B67" s="121" t="e">
        <f>+IF(#REF!&gt;0%,"YA CUENTA CON PONDERACIÓN DE RIESGOS, NO DILIGENCIAR ANALISIS OCI", "DILIGENCIE ANALISIS OCI PARA ESTA UNIDAD AUDITABLE")</f>
        <v>#REF!</v>
      </c>
      <c r="C67" s="116"/>
      <c r="D67" s="6">
        <f t="shared" si="4"/>
        <v>0</v>
      </c>
      <c r="E67" s="6"/>
      <c r="F67" s="6">
        <f t="shared" si="35"/>
        <v>0</v>
      </c>
      <c r="G67" s="117"/>
      <c r="H67" s="6">
        <f t="shared" si="5"/>
        <v>0</v>
      </c>
      <c r="I67" s="117"/>
      <c r="J67" s="6">
        <f t="shared" si="6"/>
        <v>0</v>
      </c>
      <c r="K67" s="6"/>
      <c r="L67" s="6">
        <f t="shared" si="36"/>
        <v>0</v>
      </c>
      <c r="M67" s="6"/>
      <c r="N67" s="6">
        <f t="shared" si="7"/>
        <v>0</v>
      </c>
      <c r="O67" s="6"/>
      <c r="P67" s="114">
        <f t="shared" si="37"/>
        <v>0</v>
      </c>
      <c r="Q67" s="6">
        <f t="shared" si="9"/>
        <v>0</v>
      </c>
      <c r="R67" s="6">
        <f t="shared" si="2"/>
        <v>0</v>
      </c>
      <c r="S67" s="6">
        <f t="shared" si="10"/>
        <v>0</v>
      </c>
      <c r="T67" s="6">
        <f t="shared" si="11"/>
        <v>0</v>
      </c>
      <c r="U67" s="6">
        <f t="shared" si="3"/>
        <v>0</v>
      </c>
      <c r="V67" s="6">
        <f t="shared" si="12"/>
        <v>0</v>
      </c>
      <c r="W67" s="113">
        <f t="shared" si="13"/>
        <v>0</v>
      </c>
      <c r="X67" s="14">
        <f t="shared" si="44"/>
        <v>0</v>
      </c>
      <c r="Y67" s="6">
        <f t="shared" si="45"/>
        <v>0</v>
      </c>
      <c r="Z67" s="6">
        <f t="shared" si="46"/>
        <v>0</v>
      </c>
      <c r="AA67" s="114">
        <f t="shared" si="47"/>
        <v>0</v>
      </c>
      <c r="AB67" s="14">
        <f t="shared" si="48"/>
        <v>0</v>
      </c>
      <c r="AC67" s="115" t="e">
        <f t="shared" si="49"/>
        <v>#DIV/0!</v>
      </c>
    </row>
    <row r="68" spans="1:29">
      <c r="A68" s="109" t="e">
        <f>+#REF!</f>
        <v>#REF!</v>
      </c>
      <c r="B68" s="121" t="e">
        <f>+IF(#REF!&gt;0%,"YA CUENTA CON PONDERACIÓN DE RIESGOS, NO DILIGENCIAR ANALISIS OCI", "DILIGENCIE ANALISIS OCI PARA ESTA UNIDAD AUDITABLE")</f>
        <v>#REF!</v>
      </c>
      <c r="C68" s="116"/>
      <c r="D68" s="6">
        <f t="shared" si="4"/>
        <v>0</v>
      </c>
      <c r="E68" s="6"/>
      <c r="F68" s="6">
        <f t="shared" si="35"/>
        <v>0</v>
      </c>
      <c r="G68" s="117"/>
      <c r="H68" s="6">
        <f t="shared" si="5"/>
        <v>0</v>
      </c>
      <c r="I68" s="117"/>
      <c r="J68" s="6">
        <f t="shared" si="6"/>
        <v>0</v>
      </c>
      <c r="K68" s="6"/>
      <c r="L68" s="6">
        <f t="shared" si="36"/>
        <v>0</v>
      </c>
      <c r="M68" s="6"/>
      <c r="N68" s="6">
        <f t="shared" si="7"/>
        <v>0</v>
      </c>
      <c r="O68" s="6"/>
      <c r="P68" s="114">
        <f t="shared" si="37"/>
        <v>0</v>
      </c>
      <c r="Q68" s="6">
        <f t="shared" si="9"/>
        <v>0</v>
      </c>
      <c r="R68" s="6">
        <f t="shared" si="2"/>
        <v>0</v>
      </c>
      <c r="S68" s="6">
        <f t="shared" si="10"/>
        <v>0</v>
      </c>
      <c r="T68" s="6">
        <f t="shared" si="11"/>
        <v>0</v>
      </c>
      <c r="U68" s="6">
        <f t="shared" si="3"/>
        <v>0</v>
      </c>
      <c r="V68" s="6">
        <f t="shared" si="12"/>
        <v>0</v>
      </c>
      <c r="W68" s="113">
        <f t="shared" si="13"/>
        <v>0</v>
      </c>
      <c r="X68" s="14">
        <f t="shared" si="44"/>
        <v>0</v>
      </c>
      <c r="Y68" s="6">
        <f t="shared" si="45"/>
        <v>0</v>
      </c>
      <c r="Z68" s="6">
        <f t="shared" si="46"/>
        <v>0</v>
      </c>
      <c r="AA68" s="114">
        <f t="shared" si="47"/>
        <v>0</v>
      </c>
      <c r="AB68" s="14">
        <f t="shared" si="48"/>
        <v>0</v>
      </c>
      <c r="AC68" s="115" t="e">
        <f t="shared" si="49"/>
        <v>#DIV/0!</v>
      </c>
    </row>
    <row r="69" spans="1:29">
      <c r="A69" s="109" t="e">
        <f>+#REF!</f>
        <v>#REF!</v>
      </c>
      <c r="B69" s="121" t="e">
        <f>+IF(#REF!&gt;0%,"YA CUENTA CON PONDERACIÓN DE RIESGOS, NO DILIGENCIAR ANALISIS OCI", "DILIGENCIE ANALISIS OCI PARA ESTA UNIDAD AUDITABLE")</f>
        <v>#REF!</v>
      </c>
      <c r="C69" s="116"/>
      <c r="D69" s="6">
        <f t="shared" si="4"/>
        <v>0</v>
      </c>
      <c r="E69" s="6"/>
      <c r="F69" s="6">
        <f t="shared" si="35"/>
        <v>0</v>
      </c>
      <c r="G69" s="117"/>
      <c r="H69" s="6">
        <f t="shared" si="5"/>
        <v>0</v>
      </c>
      <c r="I69" s="117"/>
      <c r="J69" s="6">
        <f t="shared" si="6"/>
        <v>0</v>
      </c>
      <c r="K69" s="6"/>
      <c r="L69" s="6">
        <f t="shared" si="36"/>
        <v>0</v>
      </c>
      <c r="M69" s="6"/>
      <c r="N69" s="6">
        <f t="shared" si="7"/>
        <v>0</v>
      </c>
      <c r="O69" s="6"/>
      <c r="P69" s="114">
        <f t="shared" si="37"/>
        <v>0</v>
      </c>
      <c r="Q69" s="6">
        <f t="shared" si="9"/>
        <v>0</v>
      </c>
      <c r="R69" s="6">
        <f t="shared" si="2"/>
        <v>0</v>
      </c>
      <c r="S69" s="6">
        <f t="shared" si="10"/>
        <v>0</v>
      </c>
      <c r="T69" s="6">
        <f t="shared" si="11"/>
        <v>0</v>
      </c>
      <c r="U69" s="6">
        <f t="shared" si="3"/>
        <v>0</v>
      </c>
      <c r="V69" s="6">
        <f t="shared" si="12"/>
        <v>0</v>
      </c>
      <c r="W69" s="113">
        <f t="shared" si="13"/>
        <v>0</v>
      </c>
      <c r="X69" s="14">
        <f t="shared" si="44"/>
        <v>0</v>
      </c>
      <c r="Y69" s="6">
        <f t="shared" si="45"/>
        <v>0</v>
      </c>
      <c r="Z69" s="6">
        <f t="shared" si="46"/>
        <v>0</v>
      </c>
      <c r="AA69" s="114">
        <f t="shared" si="47"/>
        <v>0</v>
      </c>
      <c r="AB69" s="14">
        <f t="shared" si="48"/>
        <v>0</v>
      </c>
      <c r="AC69" s="115" t="e">
        <f t="shared" si="49"/>
        <v>#DIV/0!</v>
      </c>
    </row>
    <row r="70" spans="1:29">
      <c r="A70" s="109" t="e">
        <f>+#REF!</f>
        <v>#REF!</v>
      </c>
      <c r="B70" s="121" t="e">
        <f>+IF(#REF!&gt;0%,"YA CUENTA CON PONDERACIÓN DE RIESGOS, NO DILIGENCIAR ANALISIS OCI", "DILIGENCIE ANALISIS OCI PARA ESTA UNIDAD AUDITABLE")</f>
        <v>#REF!</v>
      </c>
      <c r="C70" s="116"/>
      <c r="D70" s="6">
        <f t="shared" si="4"/>
        <v>0</v>
      </c>
      <c r="E70" s="6"/>
      <c r="F70" s="6">
        <f t="shared" si="35"/>
        <v>0</v>
      </c>
      <c r="G70" s="117"/>
      <c r="H70" s="6">
        <f t="shared" si="5"/>
        <v>0</v>
      </c>
      <c r="I70" s="117"/>
      <c r="J70" s="6">
        <f t="shared" si="6"/>
        <v>0</v>
      </c>
      <c r="K70" s="6"/>
      <c r="L70" s="6">
        <f t="shared" si="36"/>
        <v>0</v>
      </c>
      <c r="M70" s="6"/>
      <c r="N70" s="6">
        <f t="shared" si="7"/>
        <v>0</v>
      </c>
      <c r="O70" s="6"/>
      <c r="P70" s="114">
        <f t="shared" si="37"/>
        <v>0</v>
      </c>
      <c r="Q70" s="6">
        <f t="shared" si="9"/>
        <v>0</v>
      </c>
      <c r="R70" s="6">
        <f t="shared" si="2"/>
        <v>0</v>
      </c>
      <c r="S70" s="6">
        <f t="shared" si="10"/>
        <v>0</v>
      </c>
      <c r="T70" s="6">
        <f t="shared" si="11"/>
        <v>0</v>
      </c>
      <c r="U70" s="6">
        <f t="shared" si="3"/>
        <v>0</v>
      </c>
      <c r="V70" s="6">
        <f t="shared" si="12"/>
        <v>0</v>
      </c>
      <c r="W70" s="113">
        <f t="shared" si="13"/>
        <v>0</v>
      </c>
      <c r="X70" s="14">
        <f t="shared" si="44"/>
        <v>0</v>
      </c>
      <c r="Y70" s="6">
        <f t="shared" si="45"/>
        <v>0</v>
      </c>
      <c r="Z70" s="6">
        <f t="shared" si="46"/>
        <v>0</v>
      </c>
      <c r="AA70" s="114">
        <f t="shared" si="47"/>
        <v>0</v>
      </c>
      <c r="AB70" s="14">
        <f t="shared" si="48"/>
        <v>0</v>
      </c>
      <c r="AC70" s="115" t="e">
        <f t="shared" si="49"/>
        <v>#DIV/0!</v>
      </c>
    </row>
    <row r="71" spans="1:29">
      <c r="A71" s="109" t="e">
        <f>+#REF!</f>
        <v>#REF!</v>
      </c>
      <c r="B71" s="121" t="e">
        <f>+IF(#REF!&gt;0%,"YA CUENTA CON PONDERACIÓN DE RIESGOS, NO DILIGENCIAR ANALISIS OCI", "DILIGENCIE ANALISIS OCI PARA ESTA UNIDAD AUDITABLE")</f>
        <v>#REF!</v>
      </c>
      <c r="C71" s="116"/>
      <c r="D71" s="6">
        <f t="shared" si="4"/>
        <v>0</v>
      </c>
      <c r="E71" s="6"/>
      <c r="F71" s="6">
        <f t="shared" si="35"/>
        <v>0</v>
      </c>
      <c r="G71" s="117"/>
      <c r="H71" s="6">
        <f t="shared" si="5"/>
        <v>0</v>
      </c>
      <c r="I71" s="117"/>
      <c r="J71" s="6">
        <f t="shared" si="6"/>
        <v>0</v>
      </c>
      <c r="K71" s="6"/>
      <c r="L71" s="6">
        <f t="shared" si="36"/>
        <v>0</v>
      </c>
      <c r="M71" s="6"/>
      <c r="N71" s="6">
        <f t="shared" si="7"/>
        <v>0</v>
      </c>
      <c r="O71" s="6"/>
      <c r="P71" s="114">
        <f t="shared" si="37"/>
        <v>0</v>
      </c>
      <c r="Q71" s="6">
        <f t="shared" si="9"/>
        <v>0</v>
      </c>
      <c r="R71" s="6">
        <f t="shared" si="2"/>
        <v>0</v>
      </c>
      <c r="S71" s="6">
        <f t="shared" si="10"/>
        <v>0</v>
      </c>
      <c r="T71" s="6">
        <f t="shared" si="11"/>
        <v>0</v>
      </c>
      <c r="U71" s="6">
        <f t="shared" si="3"/>
        <v>0</v>
      </c>
      <c r="V71" s="6">
        <f t="shared" si="12"/>
        <v>0</v>
      </c>
      <c r="W71" s="113">
        <f t="shared" si="13"/>
        <v>0</v>
      </c>
      <c r="X71" s="14">
        <f t="shared" si="44"/>
        <v>0</v>
      </c>
      <c r="Y71" s="6">
        <f t="shared" si="45"/>
        <v>0</v>
      </c>
      <c r="Z71" s="6">
        <f t="shared" si="46"/>
        <v>0</v>
      </c>
      <c r="AA71" s="114">
        <f t="shared" si="47"/>
        <v>0</v>
      </c>
      <c r="AB71" s="14">
        <f t="shared" si="48"/>
        <v>0</v>
      </c>
      <c r="AC71" s="115" t="e">
        <f t="shared" si="49"/>
        <v>#DIV/0!</v>
      </c>
    </row>
    <row r="72" spans="1:29">
      <c r="A72" s="109" t="e">
        <f>+#REF!</f>
        <v>#REF!</v>
      </c>
      <c r="B72" s="121" t="e">
        <f>+IF(#REF!&gt;0%,"YA CUENTA CON PONDERACIÓN DE RIESGOS, NO DILIGENCIAR ANALISIS OCI", "DILIGENCIE ANALISIS OCI PARA ESTA UNIDAD AUDITABLE")</f>
        <v>#REF!</v>
      </c>
      <c r="C72" s="116"/>
      <c r="D72" s="6">
        <f t="shared" si="4"/>
        <v>0</v>
      </c>
      <c r="E72" s="6"/>
      <c r="F72" s="6">
        <f t="shared" si="35"/>
        <v>0</v>
      </c>
      <c r="G72" s="117"/>
      <c r="H72" s="6">
        <f t="shared" si="5"/>
        <v>0</v>
      </c>
      <c r="I72" s="117"/>
      <c r="J72" s="6">
        <f t="shared" si="6"/>
        <v>0</v>
      </c>
      <c r="K72" s="6"/>
      <c r="L72" s="6">
        <f t="shared" si="36"/>
        <v>0</v>
      </c>
      <c r="M72" s="6"/>
      <c r="N72" s="6">
        <f t="shared" si="7"/>
        <v>0</v>
      </c>
      <c r="O72" s="6"/>
      <c r="P72" s="114">
        <f t="shared" si="37"/>
        <v>0</v>
      </c>
      <c r="Q72" s="6">
        <f t="shared" si="9"/>
        <v>0</v>
      </c>
      <c r="R72" s="6">
        <f t="shared" si="2"/>
        <v>0</v>
      </c>
      <c r="S72" s="6">
        <f t="shared" si="10"/>
        <v>0</v>
      </c>
      <c r="T72" s="6">
        <f t="shared" si="11"/>
        <v>0</v>
      </c>
      <c r="U72" s="6">
        <f t="shared" si="3"/>
        <v>0</v>
      </c>
      <c r="V72" s="6">
        <f t="shared" si="12"/>
        <v>0</v>
      </c>
      <c r="W72" s="113">
        <f t="shared" si="13"/>
        <v>0</v>
      </c>
      <c r="X72" s="14">
        <f t="shared" si="44"/>
        <v>0</v>
      </c>
      <c r="Y72" s="6">
        <f t="shared" si="45"/>
        <v>0</v>
      </c>
      <c r="Z72" s="6">
        <f t="shared" si="46"/>
        <v>0</v>
      </c>
      <c r="AA72" s="114">
        <f t="shared" si="47"/>
        <v>0</v>
      </c>
      <c r="AB72" s="14">
        <f t="shared" si="48"/>
        <v>0</v>
      </c>
      <c r="AC72" s="115" t="e">
        <f t="shared" si="49"/>
        <v>#DIV/0!</v>
      </c>
    </row>
    <row r="73" spans="1:29">
      <c r="A73" s="109" t="e">
        <f>+#REF!</f>
        <v>#REF!</v>
      </c>
      <c r="B73" s="121" t="e">
        <f>+IF(#REF!&gt;0%,"YA CUENTA CON PONDERACIÓN DE RIESGOS, NO DILIGENCIAR ANALISIS OCI", "DILIGENCIE ANALISIS OCI PARA ESTA UNIDAD AUDITABLE")</f>
        <v>#REF!</v>
      </c>
      <c r="C73" s="116"/>
      <c r="D73" s="6">
        <f t="shared" si="4"/>
        <v>0</v>
      </c>
      <c r="E73" s="6"/>
      <c r="F73" s="6">
        <f t="shared" si="35"/>
        <v>0</v>
      </c>
      <c r="G73" s="117"/>
      <c r="H73" s="6">
        <f t="shared" si="5"/>
        <v>0</v>
      </c>
      <c r="I73" s="117"/>
      <c r="J73" s="6">
        <f t="shared" si="6"/>
        <v>0</v>
      </c>
      <c r="K73" s="6"/>
      <c r="L73" s="6">
        <f t="shared" si="36"/>
        <v>0</v>
      </c>
      <c r="M73" s="6"/>
      <c r="N73" s="6">
        <f t="shared" si="7"/>
        <v>0</v>
      </c>
      <c r="O73" s="6"/>
      <c r="P73" s="114">
        <f t="shared" si="37"/>
        <v>0</v>
      </c>
      <c r="Q73" s="6">
        <f t="shared" si="9"/>
        <v>0</v>
      </c>
      <c r="R73" s="6">
        <f t="shared" ref="R73:R88" si="50">IF($E73="3 días","E",IF($E73="2 días","A",IF($E73="1 días","M",IF($E73="Varias horas","B",0))))</f>
        <v>0</v>
      </c>
      <c r="S73" s="6">
        <f t="shared" si="10"/>
        <v>0</v>
      </c>
      <c r="T73" s="6">
        <f t="shared" si="11"/>
        <v>0</v>
      </c>
      <c r="U73" s="6">
        <f t="shared" ref="U73:U88" si="51">IF($K73="Hechos de Corrupción","E",IF($K73="Incumplimiento de servicios","A",IF($K73="Retrasos en los servicios","M",IF($K73="Quejas por incumplimientos o retrasos","B",0))))</f>
        <v>0</v>
      </c>
      <c r="V73" s="6">
        <f t="shared" si="12"/>
        <v>0</v>
      </c>
      <c r="W73" s="113">
        <f t="shared" si="13"/>
        <v>0</v>
      </c>
      <c r="X73" s="14">
        <f t="shared" si="44"/>
        <v>0</v>
      </c>
      <c r="Y73" s="6">
        <f t="shared" si="45"/>
        <v>0</v>
      </c>
      <c r="Z73" s="6">
        <f t="shared" si="46"/>
        <v>0</v>
      </c>
      <c r="AA73" s="114">
        <f t="shared" si="47"/>
        <v>0</v>
      </c>
      <c r="AB73" s="14">
        <f t="shared" si="48"/>
        <v>0</v>
      </c>
      <c r="AC73" s="115" t="e">
        <f t="shared" si="49"/>
        <v>#DIV/0!</v>
      </c>
    </row>
    <row r="74" spans="1:29">
      <c r="A74" s="109" t="e">
        <f>+#REF!</f>
        <v>#REF!</v>
      </c>
      <c r="B74" s="121" t="e">
        <f>+IF(#REF!&gt;0%,"YA CUENTA CON PONDERACIÓN DE RIESGOS, NO DILIGENCIAR ANALISIS OCI", "DILIGENCIE ANALISIS OCI PARA ESTA UNIDAD AUDITABLE")</f>
        <v>#REF!</v>
      </c>
      <c r="C74" s="116"/>
      <c r="D74" s="6">
        <f t="shared" ref="D74:D88" si="52">IF($C74="EXTREMA","E",IF($C74="ALTA","A",IF($C74="MEDIA","M",IF($C74="BAJA","B",0))))</f>
        <v>0</v>
      </c>
      <c r="E74" s="6"/>
      <c r="F74" s="6">
        <f t="shared" si="35"/>
        <v>0</v>
      </c>
      <c r="G74" s="117"/>
      <c r="H74" s="6">
        <f t="shared" ref="H74:H88" si="53">IF($G74="EXTREMA","E",IF($G74="ALTA","A",IF($G74="MEDIA","M",IF($G74="BAJA","B",0))))</f>
        <v>0</v>
      </c>
      <c r="I74" s="117"/>
      <c r="J74" s="6">
        <f t="shared" ref="J74:J88" si="54">IF($I74="EXTREMA","E",IF($I74="ALTA","A",IF($I74="MEDIA","M",IF($I74="BAJA","B",0))))</f>
        <v>0</v>
      </c>
      <c r="K74" s="6"/>
      <c r="L74" s="6">
        <f t="shared" si="36"/>
        <v>0</v>
      </c>
      <c r="M74" s="6"/>
      <c r="N74" s="6">
        <f t="shared" ref="N74:N88" si="55">IF($M74="EXTREMA","E",IF($M74="ALTA","A",IF($M74="MEDIA","M",IF($M74="BAJA","B",0))))</f>
        <v>0</v>
      </c>
      <c r="O74" s="6"/>
      <c r="P74" s="114">
        <f t="shared" si="37"/>
        <v>0</v>
      </c>
      <c r="Q74" s="6">
        <f t="shared" ref="Q74:Q88" si="56">IF($C74="EXTREMA","E",IF($C74="ALTA","A",IF($C74="MEDIA","M",IF($C74="BAJA","B",0))))</f>
        <v>0</v>
      </c>
      <c r="R74" s="6">
        <f t="shared" si="50"/>
        <v>0</v>
      </c>
      <c r="S74" s="6">
        <f t="shared" ref="S74:S88" si="57">IF($G74="EXTREMA","E",IF($G74="ALTA","A",IF($G74="MEDIA","M",IF($G74="BAJA","B",0))))</f>
        <v>0</v>
      </c>
      <c r="T74" s="6">
        <f t="shared" ref="T74:T88" si="58">IF($I74="EXTREMA","E",IF($I74="ALTA","A",IF($I74="MEDIA","M",IF($I74="BAJA","B",0))))</f>
        <v>0</v>
      </c>
      <c r="U74" s="6">
        <f t="shared" si="51"/>
        <v>0</v>
      </c>
      <c r="V74" s="6">
        <f t="shared" ref="V74:V88" si="59">IF($M74="EXTREMA","E",IF($M74="ALTA","A",IF($M74="MEDIA","M",IF($M74="BAJA","B",0))))</f>
        <v>0</v>
      </c>
      <c r="W74" s="113">
        <f t="shared" ref="W74:W88" si="60">IF($O74="Critica no recuperable","E",IF($O74="Critica con recuperación parcial","A",IF($O74="Falta de oportunidad para atención usuarios","M",IF($O74="Falta de oportunidad para gestión de los procesos","B",0))))</f>
        <v>0</v>
      </c>
      <c r="X74" s="14">
        <f t="shared" si="44"/>
        <v>0</v>
      </c>
      <c r="Y74" s="6">
        <f t="shared" si="45"/>
        <v>0</v>
      </c>
      <c r="Z74" s="6">
        <f t="shared" si="46"/>
        <v>0</v>
      </c>
      <c r="AA74" s="114">
        <f t="shared" si="47"/>
        <v>0</v>
      </c>
      <c r="AB74" s="14">
        <f t="shared" si="48"/>
        <v>0</v>
      </c>
      <c r="AC74" s="115" t="e">
        <f t="shared" si="49"/>
        <v>#DIV/0!</v>
      </c>
    </row>
    <row r="75" spans="1:29">
      <c r="A75" s="109" t="e">
        <f>+#REF!</f>
        <v>#REF!</v>
      </c>
      <c r="B75" s="121" t="e">
        <f>+IF(#REF!&gt;0%,"YA CUENTA CON PONDERACIÓN DE RIESGOS, NO DILIGENCIAR ANALISIS OCI", "DILIGENCIE ANALISIS OCI PARA ESTA UNIDAD AUDITABLE")</f>
        <v>#REF!</v>
      </c>
      <c r="C75" s="116"/>
      <c r="D75" s="6">
        <f t="shared" si="52"/>
        <v>0</v>
      </c>
      <c r="E75" s="6"/>
      <c r="F75" s="6">
        <f t="shared" si="35"/>
        <v>0</v>
      </c>
      <c r="G75" s="117"/>
      <c r="H75" s="6">
        <f t="shared" si="53"/>
        <v>0</v>
      </c>
      <c r="I75" s="117"/>
      <c r="J75" s="6">
        <f t="shared" si="54"/>
        <v>0</v>
      </c>
      <c r="K75" s="6"/>
      <c r="L75" s="6">
        <f t="shared" si="36"/>
        <v>0</v>
      </c>
      <c r="M75" s="6"/>
      <c r="N75" s="6">
        <f t="shared" si="55"/>
        <v>0</v>
      </c>
      <c r="O75" s="6"/>
      <c r="P75" s="114">
        <f t="shared" si="37"/>
        <v>0</v>
      </c>
      <c r="Q75" s="6">
        <f t="shared" si="56"/>
        <v>0</v>
      </c>
      <c r="R75" s="6">
        <f t="shared" si="50"/>
        <v>0</v>
      </c>
      <c r="S75" s="6">
        <f t="shared" si="57"/>
        <v>0</v>
      </c>
      <c r="T75" s="6">
        <f t="shared" si="58"/>
        <v>0</v>
      </c>
      <c r="U75" s="6">
        <f t="shared" si="51"/>
        <v>0</v>
      </c>
      <c r="V75" s="6">
        <f t="shared" si="59"/>
        <v>0</v>
      </c>
      <c r="W75" s="113">
        <f t="shared" si="60"/>
        <v>0</v>
      </c>
      <c r="X75" s="14">
        <f t="shared" si="44"/>
        <v>0</v>
      </c>
      <c r="Y75" s="6">
        <f t="shared" si="45"/>
        <v>0</v>
      </c>
      <c r="Z75" s="6">
        <f t="shared" si="46"/>
        <v>0</v>
      </c>
      <c r="AA75" s="114">
        <f t="shared" si="47"/>
        <v>0</v>
      </c>
      <c r="AB75" s="14">
        <f t="shared" si="48"/>
        <v>0</v>
      </c>
      <c r="AC75" s="115" t="e">
        <f t="shared" si="49"/>
        <v>#DIV/0!</v>
      </c>
    </row>
    <row r="76" spans="1:29">
      <c r="A76" s="109" t="e">
        <f>+#REF!</f>
        <v>#REF!</v>
      </c>
      <c r="B76" s="121" t="e">
        <f>+IF(#REF!&gt;0%,"YA CUENTA CON PONDERACIÓN DE RIESGOS, NO DILIGENCIAR ANALISIS OCI", "DILIGENCIE ANALISIS OCI PARA ESTA UNIDAD AUDITABLE")</f>
        <v>#REF!</v>
      </c>
      <c r="C76" s="116"/>
      <c r="D76" s="6">
        <f t="shared" si="52"/>
        <v>0</v>
      </c>
      <c r="E76" s="6"/>
      <c r="F76" s="6">
        <f t="shared" si="35"/>
        <v>0</v>
      </c>
      <c r="G76" s="117"/>
      <c r="H76" s="6">
        <f t="shared" si="53"/>
        <v>0</v>
      </c>
      <c r="I76" s="117"/>
      <c r="J76" s="6">
        <f t="shared" si="54"/>
        <v>0</v>
      </c>
      <c r="K76" s="6"/>
      <c r="L76" s="6">
        <f t="shared" si="36"/>
        <v>0</v>
      </c>
      <c r="M76" s="6"/>
      <c r="N76" s="6">
        <f t="shared" si="55"/>
        <v>0</v>
      </c>
      <c r="O76" s="6"/>
      <c r="P76" s="114">
        <f t="shared" si="37"/>
        <v>0</v>
      </c>
      <c r="Q76" s="6">
        <f t="shared" si="56"/>
        <v>0</v>
      </c>
      <c r="R76" s="6">
        <f t="shared" si="50"/>
        <v>0</v>
      </c>
      <c r="S76" s="6">
        <f t="shared" si="57"/>
        <v>0</v>
      </c>
      <c r="T76" s="6">
        <f t="shared" si="58"/>
        <v>0</v>
      </c>
      <c r="U76" s="6">
        <f t="shared" si="51"/>
        <v>0</v>
      </c>
      <c r="V76" s="6">
        <f t="shared" si="59"/>
        <v>0</v>
      </c>
      <c r="W76" s="113">
        <f t="shared" si="60"/>
        <v>0</v>
      </c>
      <c r="X76" s="14">
        <f t="shared" si="44"/>
        <v>0</v>
      </c>
      <c r="Y76" s="6">
        <f t="shared" si="45"/>
        <v>0</v>
      </c>
      <c r="Z76" s="6">
        <f t="shared" si="46"/>
        <v>0</v>
      </c>
      <c r="AA76" s="114">
        <f t="shared" si="47"/>
        <v>0</v>
      </c>
      <c r="AB76" s="14">
        <f t="shared" si="48"/>
        <v>0</v>
      </c>
      <c r="AC76" s="115" t="e">
        <f t="shared" si="49"/>
        <v>#DIV/0!</v>
      </c>
    </row>
    <row r="77" spans="1:29">
      <c r="A77" s="109" t="e">
        <f>+#REF!</f>
        <v>#REF!</v>
      </c>
      <c r="B77" s="121" t="e">
        <f>+IF(#REF!&gt;0%,"YA CUENTA CON PONDERACIÓN DE RIESGOS, NO DILIGENCIAR ANALISIS OCI", "DILIGENCIE ANALISIS OCI PARA ESTA UNIDAD AUDITABLE")</f>
        <v>#REF!</v>
      </c>
      <c r="C77" s="116"/>
      <c r="D77" s="6">
        <f t="shared" si="52"/>
        <v>0</v>
      </c>
      <c r="E77" s="6"/>
      <c r="F77" s="6">
        <f t="shared" si="35"/>
        <v>0</v>
      </c>
      <c r="G77" s="117"/>
      <c r="H77" s="6">
        <f t="shared" si="53"/>
        <v>0</v>
      </c>
      <c r="I77" s="117"/>
      <c r="J77" s="6">
        <f t="shared" si="54"/>
        <v>0</v>
      </c>
      <c r="K77" s="6"/>
      <c r="L77" s="6">
        <f t="shared" si="36"/>
        <v>0</v>
      </c>
      <c r="M77" s="6"/>
      <c r="N77" s="6">
        <f t="shared" si="55"/>
        <v>0</v>
      </c>
      <c r="O77" s="6"/>
      <c r="P77" s="114">
        <f t="shared" si="37"/>
        <v>0</v>
      </c>
      <c r="Q77" s="6">
        <f t="shared" si="56"/>
        <v>0</v>
      </c>
      <c r="R77" s="6">
        <f t="shared" si="50"/>
        <v>0</v>
      </c>
      <c r="S77" s="6">
        <f t="shared" si="57"/>
        <v>0</v>
      </c>
      <c r="T77" s="6">
        <f t="shared" si="58"/>
        <v>0</v>
      </c>
      <c r="U77" s="6">
        <f t="shared" si="51"/>
        <v>0</v>
      </c>
      <c r="V77" s="6">
        <f t="shared" si="59"/>
        <v>0</v>
      </c>
      <c r="W77" s="113">
        <f t="shared" si="60"/>
        <v>0</v>
      </c>
      <c r="X77" s="14">
        <f t="shared" si="44"/>
        <v>0</v>
      </c>
      <c r="Y77" s="6">
        <f t="shared" si="45"/>
        <v>0</v>
      </c>
      <c r="Z77" s="6">
        <f t="shared" si="46"/>
        <v>0</v>
      </c>
      <c r="AA77" s="114">
        <f t="shared" si="47"/>
        <v>0</v>
      </c>
      <c r="AB77" s="14">
        <f t="shared" si="48"/>
        <v>0</v>
      </c>
      <c r="AC77" s="115" t="e">
        <f t="shared" si="49"/>
        <v>#DIV/0!</v>
      </c>
    </row>
    <row r="78" spans="1:29">
      <c r="A78" s="109" t="e">
        <f>+#REF!</f>
        <v>#REF!</v>
      </c>
      <c r="B78" s="121" t="e">
        <f>+IF(#REF!&gt;0%,"YA CUENTA CON PONDERACIÓN DE RIESGOS, NO DILIGENCIAR ANALISIS OCI", "DILIGENCIE ANALISIS OCI PARA ESTA UNIDAD AUDITABLE")</f>
        <v>#REF!</v>
      </c>
      <c r="C78" s="116"/>
      <c r="D78" s="6">
        <f t="shared" si="52"/>
        <v>0</v>
      </c>
      <c r="E78" s="6"/>
      <c r="F78" s="6">
        <f t="shared" si="35"/>
        <v>0</v>
      </c>
      <c r="G78" s="117"/>
      <c r="H78" s="6">
        <f t="shared" si="53"/>
        <v>0</v>
      </c>
      <c r="I78" s="117"/>
      <c r="J78" s="6">
        <f t="shared" si="54"/>
        <v>0</v>
      </c>
      <c r="K78" s="6"/>
      <c r="L78" s="6">
        <f t="shared" si="36"/>
        <v>0</v>
      </c>
      <c r="M78" s="6"/>
      <c r="N78" s="6">
        <f t="shared" si="55"/>
        <v>0</v>
      </c>
      <c r="O78" s="6"/>
      <c r="P78" s="114">
        <f t="shared" si="37"/>
        <v>0</v>
      </c>
      <c r="Q78" s="6">
        <f t="shared" si="56"/>
        <v>0</v>
      </c>
      <c r="R78" s="6">
        <f t="shared" si="50"/>
        <v>0</v>
      </c>
      <c r="S78" s="6">
        <f t="shared" si="57"/>
        <v>0</v>
      </c>
      <c r="T78" s="6">
        <f t="shared" si="58"/>
        <v>0</v>
      </c>
      <c r="U78" s="6">
        <f t="shared" si="51"/>
        <v>0</v>
      </c>
      <c r="V78" s="6">
        <f t="shared" si="59"/>
        <v>0</v>
      </c>
      <c r="W78" s="113">
        <f t="shared" si="60"/>
        <v>0</v>
      </c>
      <c r="X78" s="14">
        <f t="shared" si="44"/>
        <v>0</v>
      </c>
      <c r="Y78" s="6">
        <f t="shared" si="45"/>
        <v>0</v>
      </c>
      <c r="Z78" s="6">
        <f t="shared" si="46"/>
        <v>0</v>
      </c>
      <c r="AA78" s="114">
        <f t="shared" si="47"/>
        <v>0</v>
      </c>
      <c r="AB78" s="14">
        <f t="shared" si="48"/>
        <v>0</v>
      </c>
      <c r="AC78" s="115" t="e">
        <f t="shared" si="49"/>
        <v>#DIV/0!</v>
      </c>
    </row>
    <row r="79" spans="1:29">
      <c r="A79" s="109" t="e">
        <f>+#REF!</f>
        <v>#REF!</v>
      </c>
      <c r="B79" s="121" t="e">
        <f>+IF(#REF!&gt;0%,"YA CUENTA CON PONDERACIÓN DE RIESGOS, NO DILIGENCIAR ANALISIS OCI", "DILIGENCIE ANALISIS OCI PARA ESTA UNIDAD AUDITABLE")</f>
        <v>#REF!</v>
      </c>
      <c r="C79" s="116"/>
      <c r="D79" s="6">
        <f t="shared" si="52"/>
        <v>0</v>
      </c>
      <c r="E79" s="6"/>
      <c r="F79" s="6">
        <f t="shared" si="35"/>
        <v>0</v>
      </c>
      <c r="G79" s="117"/>
      <c r="H79" s="6">
        <f t="shared" si="53"/>
        <v>0</v>
      </c>
      <c r="I79" s="117"/>
      <c r="J79" s="6">
        <f t="shared" si="54"/>
        <v>0</v>
      </c>
      <c r="K79" s="6"/>
      <c r="L79" s="6">
        <f t="shared" si="36"/>
        <v>0</v>
      </c>
      <c r="M79" s="6"/>
      <c r="N79" s="6">
        <f t="shared" si="55"/>
        <v>0</v>
      </c>
      <c r="O79" s="6"/>
      <c r="P79" s="114">
        <f t="shared" si="37"/>
        <v>0</v>
      </c>
      <c r="Q79" s="6">
        <f t="shared" si="56"/>
        <v>0</v>
      </c>
      <c r="R79" s="6">
        <f t="shared" si="50"/>
        <v>0</v>
      </c>
      <c r="S79" s="6">
        <f t="shared" si="57"/>
        <v>0</v>
      </c>
      <c r="T79" s="6">
        <f t="shared" si="58"/>
        <v>0</v>
      </c>
      <c r="U79" s="6">
        <f t="shared" si="51"/>
        <v>0</v>
      </c>
      <c r="V79" s="6">
        <f t="shared" si="59"/>
        <v>0</v>
      </c>
      <c r="W79" s="113">
        <f t="shared" si="60"/>
        <v>0</v>
      </c>
      <c r="X79" s="14">
        <f t="shared" si="44"/>
        <v>0</v>
      </c>
      <c r="Y79" s="6">
        <f t="shared" si="45"/>
        <v>0</v>
      </c>
      <c r="Z79" s="6">
        <f t="shared" si="46"/>
        <v>0</v>
      </c>
      <c r="AA79" s="114">
        <f t="shared" si="47"/>
        <v>0</v>
      </c>
      <c r="AB79" s="14">
        <f t="shared" si="48"/>
        <v>0</v>
      </c>
      <c r="AC79" s="115" t="e">
        <f t="shared" si="49"/>
        <v>#DIV/0!</v>
      </c>
    </row>
    <row r="80" spans="1:29">
      <c r="A80" s="109" t="e">
        <f>+#REF!</f>
        <v>#REF!</v>
      </c>
      <c r="B80" s="121" t="e">
        <f>+IF(#REF!&gt;0%,"YA CUENTA CON PONDERACIÓN DE RIESGOS, NO DILIGENCIAR ANALISIS OCI", "DILIGENCIE ANALISIS OCI PARA ESTA UNIDAD AUDITABLE")</f>
        <v>#REF!</v>
      </c>
      <c r="C80" s="116"/>
      <c r="D80" s="6">
        <f t="shared" si="52"/>
        <v>0</v>
      </c>
      <c r="E80" s="6"/>
      <c r="F80" s="6">
        <f t="shared" si="35"/>
        <v>0</v>
      </c>
      <c r="G80" s="117"/>
      <c r="H80" s="6">
        <f t="shared" si="53"/>
        <v>0</v>
      </c>
      <c r="I80" s="117"/>
      <c r="J80" s="6">
        <f t="shared" si="54"/>
        <v>0</v>
      </c>
      <c r="K80" s="6"/>
      <c r="L80" s="6">
        <f t="shared" si="36"/>
        <v>0</v>
      </c>
      <c r="M80" s="6"/>
      <c r="N80" s="6">
        <f t="shared" si="55"/>
        <v>0</v>
      </c>
      <c r="O80" s="6"/>
      <c r="P80" s="114">
        <f t="shared" si="37"/>
        <v>0</v>
      </c>
      <c r="Q80" s="6">
        <f t="shared" si="56"/>
        <v>0</v>
      </c>
      <c r="R80" s="6">
        <f t="shared" si="50"/>
        <v>0</v>
      </c>
      <c r="S80" s="6">
        <f t="shared" si="57"/>
        <v>0</v>
      </c>
      <c r="T80" s="6">
        <f t="shared" si="58"/>
        <v>0</v>
      </c>
      <c r="U80" s="6">
        <f t="shared" si="51"/>
        <v>0</v>
      </c>
      <c r="V80" s="6">
        <f t="shared" si="59"/>
        <v>0</v>
      </c>
      <c r="W80" s="113">
        <f t="shared" si="60"/>
        <v>0</v>
      </c>
      <c r="X80" s="14">
        <f t="shared" si="44"/>
        <v>0</v>
      </c>
      <c r="Y80" s="6">
        <f t="shared" si="45"/>
        <v>0</v>
      </c>
      <c r="Z80" s="6">
        <f t="shared" si="46"/>
        <v>0</v>
      </c>
      <c r="AA80" s="114">
        <f t="shared" si="47"/>
        <v>0</v>
      </c>
      <c r="AB80" s="14">
        <f t="shared" si="48"/>
        <v>0</v>
      </c>
      <c r="AC80" s="115" t="e">
        <f t="shared" si="49"/>
        <v>#DIV/0!</v>
      </c>
    </row>
    <row r="81" spans="1:29">
      <c r="A81" s="109" t="e">
        <f>+#REF!</f>
        <v>#REF!</v>
      </c>
      <c r="B81" s="121" t="e">
        <f>+IF(#REF!&gt;0%,"YA CUENTA CON PONDERACIÓN DE RIESGOS, NO DILIGENCIAR ANALISIS OCI", "DILIGENCIE ANALISIS OCI PARA ESTA UNIDAD AUDITABLE")</f>
        <v>#REF!</v>
      </c>
      <c r="C81" s="116"/>
      <c r="D81" s="6">
        <f t="shared" si="52"/>
        <v>0</v>
      </c>
      <c r="E81" s="6"/>
      <c r="F81" s="6">
        <f t="shared" si="35"/>
        <v>0</v>
      </c>
      <c r="G81" s="117"/>
      <c r="H81" s="6">
        <f t="shared" si="53"/>
        <v>0</v>
      </c>
      <c r="I81" s="117"/>
      <c r="J81" s="6">
        <f t="shared" si="54"/>
        <v>0</v>
      </c>
      <c r="K81" s="6"/>
      <c r="L81" s="6">
        <f t="shared" si="36"/>
        <v>0</v>
      </c>
      <c r="M81" s="6"/>
      <c r="N81" s="6">
        <f t="shared" si="55"/>
        <v>0</v>
      </c>
      <c r="O81" s="6"/>
      <c r="P81" s="114">
        <f t="shared" si="37"/>
        <v>0</v>
      </c>
      <c r="Q81" s="6">
        <f t="shared" si="56"/>
        <v>0</v>
      </c>
      <c r="R81" s="6">
        <f t="shared" si="50"/>
        <v>0</v>
      </c>
      <c r="S81" s="6">
        <f t="shared" si="57"/>
        <v>0</v>
      </c>
      <c r="T81" s="6">
        <f t="shared" si="58"/>
        <v>0</v>
      </c>
      <c r="U81" s="6">
        <f t="shared" si="51"/>
        <v>0</v>
      </c>
      <c r="V81" s="6">
        <f t="shared" si="59"/>
        <v>0</v>
      </c>
      <c r="W81" s="113">
        <f t="shared" si="60"/>
        <v>0</v>
      </c>
      <c r="X81" s="14">
        <f t="shared" si="44"/>
        <v>0</v>
      </c>
      <c r="Y81" s="6">
        <f t="shared" si="45"/>
        <v>0</v>
      </c>
      <c r="Z81" s="6">
        <f t="shared" si="46"/>
        <v>0</v>
      </c>
      <c r="AA81" s="114">
        <f t="shared" si="47"/>
        <v>0</v>
      </c>
      <c r="AB81" s="14">
        <f t="shared" si="48"/>
        <v>0</v>
      </c>
      <c r="AC81" s="115" t="e">
        <f t="shared" si="49"/>
        <v>#DIV/0!</v>
      </c>
    </row>
    <row r="82" spans="1:29">
      <c r="A82" s="109" t="e">
        <f>+#REF!</f>
        <v>#REF!</v>
      </c>
      <c r="B82" s="121" t="e">
        <f>+IF(#REF!&gt;0%,"YA CUENTA CON PONDERACIÓN DE RIESGOS, NO DILIGENCIAR ANALISIS OCI", "DILIGENCIE ANALISIS OCI PARA ESTA UNIDAD AUDITABLE")</f>
        <v>#REF!</v>
      </c>
      <c r="C82" s="116"/>
      <c r="D82" s="6">
        <f t="shared" si="52"/>
        <v>0</v>
      </c>
      <c r="E82" s="6"/>
      <c r="F82" s="6">
        <f t="shared" si="35"/>
        <v>0</v>
      </c>
      <c r="G82" s="117"/>
      <c r="H82" s="6">
        <f t="shared" si="53"/>
        <v>0</v>
      </c>
      <c r="I82" s="117"/>
      <c r="J82" s="6">
        <f t="shared" si="54"/>
        <v>0</v>
      </c>
      <c r="K82" s="6"/>
      <c r="L82" s="6">
        <f t="shared" si="36"/>
        <v>0</v>
      </c>
      <c r="M82" s="6"/>
      <c r="N82" s="6">
        <f t="shared" si="55"/>
        <v>0</v>
      </c>
      <c r="O82" s="6"/>
      <c r="P82" s="114">
        <f t="shared" si="37"/>
        <v>0</v>
      </c>
      <c r="Q82" s="6">
        <f t="shared" si="56"/>
        <v>0</v>
      </c>
      <c r="R82" s="6">
        <f t="shared" si="50"/>
        <v>0</v>
      </c>
      <c r="S82" s="6">
        <f t="shared" si="57"/>
        <v>0</v>
      </c>
      <c r="T82" s="6">
        <f t="shared" si="58"/>
        <v>0</v>
      </c>
      <c r="U82" s="6">
        <f t="shared" si="51"/>
        <v>0</v>
      </c>
      <c r="V82" s="6">
        <f t="shared" si="59"/>
        <v>0</v>
      </c>
      <c r="W82" s="113">
        <f t="shared" si="60"/>
        <v>0</v>
      </c>
      <c r="X82" s="14">
        <f t="shared" si="44"/>
        <v>0</v>
      </c>
      <c r="Y82" s="6">
        <f t="shared" si="45"/>
        <v>0</v>
      </c>
      <c r="Z82" s="6">
        <f t="shared" si="46"/>
        <v>0</v>
      </c>
      <c r="AA82" s="114">
        <f t="shared" si="47"/>
        <v>0</v>
      </c>
      <c r="AB82" s="14">
        <f t="shared" si="48"/>
        <v>0</v>
      </c>
      <c r="AC82" s="115" t="e">
        <f t="shared" si="49"/>
        <v>#DIV/0!</v>
      </c>
    </row>
    <row r="83" spans="1:29">
      <c r="A83" s="109" t="e">
        <f>+#REF!</f>
        <v>#REF!</v>
      </c>
      <c r="B83" s="121" t="e">
        <f>+IF(#REF!&gt;0%,"YA CUENTA CON PONDERACIÓN DE RIESGOS, NO DILIGENCIAR ANALISIS OCI", "DILIGENCIE ANALISIS OCI PARA ESTA UNIDAD AUDITABLE")</f>
        <v>#REF!</v>
      </c>
      <c r="C83" s="116"/>
      <c r="D83" s="6">
        <f t="shared" si="52"/>
        <v>0</v>
      </c>
      <c r="E83" s="6"/>
      <c r="F83" s="6">
        <f t="shared" si="35"/>
        <v>0</v>
      </c>
      <c r="G83" s="117"/>
      <c r="H83" s="6">
        <f t="shared" si="53"/>
        <v>0</v>
      </c>
      <c r="I83" s="117"/>
      <c r="J83" s="6">
        <f t="shared" si="54"/>
        <v>0</v>
      </c>
      <c r="K83" s="6"/>
      <c r="L83" s="6">
        <f t="shared" si="36"/>
        <v>0</v>
      </c>
      <c r="M83" s="6"/>
      <c r="N83" s="6">
        <f t="shared" si="55"/>
        <v>0</v>
      </c>
      <c r="O83" s="6"/>
      <c r="P83" s="114">
        <f t="shared" si="37"/>
        <v>0</v>
      </c>
      <c r="Q83" s="6">
        <f t="shared" si="56"/>
        <v>0</v>
      </c>
      <c r="R83" s="6">
        <f t="shared" si="50"/>
        <v>0</v>
      </c>
      <c r="S83" s="6">
        <f t="shared" si="57"/>
        <v>0</v>
      </c>
      <c r="T83" s="6">
        <f t="shared" si="58"/>
        <v>0</v>
      </c>
      <c r="U83" s="6">
        <f t="shared" si="51"/>
        <v>0</v>
      </c>
      <c r="V83" s="6">
        <f t="shared" si="59"/>
        <v>0</v>
      </c>
      <c r="W83" s="113">
        <f t="shared" si="60"/>
        <v>0</v>
      </c>
      <c r="X83" s="14">
        <f t="shared" si="44"/>
        <v>0</v>
      </c>
      <c r="Y83" s="6">
        <f t="shared" si="45"/>
        <v>0</v>
      </c>
      <c r="Z83" s="6">
        <f t="shared" si="46"/>
        <v>0</v>
      </c>
      <c r="AA83" s="114">
        <f t="shared" si="47"/>
        <v>0</v>
      </c>
      <c r="AB83" s="14">
        <f t="shared" si="48"/>
        <v>0</v>
      </c>
      <c r="AC83" s="115" t="e">
        <f t="shared" si="49"/>
        <v>#DIV/0!</v>
      </c>
    </row>
    <row r="84" spans="1:29">
      <c r="A84" s="109" t="e">
        <f>+#REF!</f>
        <v>#REF!</v>
      </c>
      <c r="B84" s="121" t="e">
        <f>+IF(#REF!&gt;0%,"YA CUENTA CON PONDERACIÓN DE RIESGOS, NO DILIGENCIAR ANALISIS OCI", "DILIGENCIE ANALISIS OCI PARA ESTA UNIDAD AUDITABLE")</f>
        <v>#REF!</v>
      </c>
      <c r="C84" s="116"/>
      <c r="D84" s="6">
        <f t="shared" si="52"/>
        <v>0</v>
      </c>
      <c r="E84" s="6"/>
      <c r="F84" s="6">
        <f t="shared" si="35"/>
        <v>0</v>
      </c>
      <c r="G84" s="117"/>
      <c r="H84" s="6">
        <f t="shared" si="53"/>
        <v>0</v>
      </c>
      <c r="I84" s="117"/>
      <c r="J84" s="6">
        <f t="shared" si="54"/>
        <v>0</v>
      </c>
      <c r="K84" s="6"/>
      <c r="L84" s="6">
        <f t="shared" si="36"/>
        <v>0</v>
      </c>
      <c r="M84" s="6"/>
      <c r="N84" s="6">
        <f t="shared" si="55"/>
        <v>0</v>
      </c>
      <c r="O84" s="6"/>
      <c r="P84" s="114">
        <f t="shared" si="37"/>
        <v>0</v>
      </c>
      <c r="Q84" s="6">
        <f t="shared" si="56"/>
        <v>0</v>
      </c>
      <c r="R84" s="6">
        <f t="shared" si="50"/>
        <v>0</v>
      </c>
      <c r="S84" s="6">
        <f t="shared" si="57"/>
        <v>0</v>
      </c>
      <c r="T84" s="6">
        <f t="shared" si="58"/>
        <v>0</v>
      </c>
      <c r="U84" s="6">
        <f t="shared" si="51"/>
        <v>0</v>
      </c>
      <c r="V84" s="6">
        <f t="shared" si="59"/>
        <v>0</v>
      </c>
      <c r="W84" s="113">
        <f t="shared" si="60"/>
        <v>0</v>
      </c>
      <c r="X84" s="14">
        <f t="shared" si="44"/>
        <v>0</v>
      </c>
      <c r="Y84" s="6">
        <f t="shared" si="45"/>
        <v>0</v>
      </c>
      <c r="Z84" s="6">
        <f t="shared" si="46"/>
        <v>0</v>
      </c>
      <c r="AA84" s="114">
        <f t="shared" si="47"/>
        <v>0</v>
      </c>
      <c r="AB84" s="14">
        <f t="shared" si="48"/>
        <v>0</v>
      </c>
      <c r="AC84" s="115" t="e">
        <f t="shared" si="49"/>
        <v>#DIV/0!</v>
      </c>
    </row>
    <row r="85" spans="1:29">
      <c r="A85" s="109" t="e">
        <f>+#REF!</f>
        <v>#REF!</v>
      </c>
      <c r="B85" s="121" t="e">
        <f>+IF(#REF!&gt;0%,"YA CUENTA CON PONDERACIÓN DE RIESGOS, NO DILIGENCIAR ANALISIS OCI", "DILIGENCIE ANALISIS OCI PARA ESTA UNIDAD AUDITABLE")</f>
        <v>#REF!</v>
      </c>
      <c r="C85" s="116"/>
      <c r="D85" s="6">
        <f t="shared" si="52"/>
        <v>0</v>
      </c>
      <c r="E85" s="6"/>
      <c r="F85" s="6">
        <f t="shared" si="35"/>
        <v>0</v>
      </c>
      <c r="G85" s="117"/>
      <c r="H85" s="6">
        <f t="shared" si="53"/>
        <v>0</v>
      </c>
      <c r="I85" s="117"/>
      <c r="J85" s="6">
        <f t="shared" si="54"/>
        <v>0</v>
      </c>
      <c r="K85" s="6"/>
      <c r="L85" s="6">
        <f t="shared" si="36"/>
        <v>0</v>
      </c>
      <c r="M85" s="6"/>
      <c r="N85" s="6">
        <f t="shared" si="55"/>
        <v>0</v>
      </c>
      <c r="O85" s="6"/>
      <c r="P85" s="114">
        <f t="shared" si="37"/>
        <v>0</v>
      </c>
      <c r="Q85" s="6">
        <f t="shared" si="56"/>
        <v>0</v>
      </c>
      <c r="R85" s="6">
        <f t="shared" si="50"/>
        <v>0</v>
      </c>
      <c r="S85" s="6">
        <f t="shared" si="57"/>
        <v>0</v>
      </c>
      <c r="T85" s="6">
        <f t="shared" si="58"/>
        <v>0</v>
      </c>
      <c r="U85" s="6">
        <f t="shared" si="51"/>
        <v>0</v>
      </c>
      <c r="V85" s="6">
        <f t="shared" si="59"/>
        <v>0</v>
      </c>
      <c r="W85" s="113">
        <f t="shared" si="60"/>
        <v>0</v>
      </c>
      <c r="X85" s="14">
        <f t="shared" si="44"/>
        <v>0</v>
      </c>
      <c r="Y85" s="6">
        <f t="shared" si="45"/>
        <v>0</v>
      </c>
      <c r="Z85" s="6">
        <f t="shared" si="46"/>
        <v>0</v>
      </c>
      <c r="AA85" s="114">
        <f t="shared" si="47"/>
        <v>0</v>
      </c>
      <c r="AB85" s="14">
        <f t="shared" si="48"/>
        <v>0</v>
      </c>
      <c r="AC85" s="115" t="e">
        <f t="shared" si="49"/>
        <v>#DIV/0!</v>
      </c>
    </row>
    <row r="86" spans="1:29">
      <c r="A86" s="109" t="e">
        <f>+#REF!</f>
        <v>#REF!</v>
      </c>
      <c r="B86" s="121" t="e">
        <f>+IF(#REF!&gt;0%,"YA CUENTA CON PONDERACIÓN DE RIESGOS, NO DILIGENCIAR ANALISIS OCI", "DILIGENCIE ANALISIS OCI PARA ESTA UNIDAD AUDITABLE")</f>
        <v>#REF!</v>
      </c>
      <c r="C86" s="116"/>
      <c r="D86" s="6">
        <f t="shared" si="52"/>
        <v>0</v>
      </c>
      <c r="E86" s="6"/>
      <c r="F86" s="6">
        <f t="shared" si="35"/>
        <v>0</v>
      </c>
      <c r="G86" s="117"/>
      <c r="H86" s="6">
        <f t="shared" si="53"/>
        <v>0</v>
      </c>
      <c r="I86" s="117"/>
      <c r="J86" s="6">
        <f t="shared" si="54"/>
        <v>0</v>
      </c>
      <c r="K86" s="6"/>
      <c r="L86" s="6">
        <f t="shared" si="36"/>
        <v>0</v>
      </c>
      <c r="M86" s="6"/>
      <c r="N86" s="6">
        <f t="shared" si="55"/>
        <v>0</v>
      </c>
      <c r="O86" s="6"/>
      <c r="P86" s="114">
        <f t="shared" si="37"/>
        <v>0</v>
      </c>
      <c r="Q86" s="6">
        <f t="shared" si="56"/>
        <v>0</v>
      </c>
      <c r="R86" s="6">
        <f t="shared" si="50"/>
        <v>0</v>
      </c>
      <c r="S86" s="6">
        <f t="shared" si="57"/>
        <v>0</v>
      </c>
      <c r="T86" s="6">
        <f t="shared" si="58"/>
        <v>0</v>
      </c>
      <c r="U86" s="6">
        <f t="shared" si="51"/>
        <v>0</v>
      </c>
      <c r="V86" s="6">
        <f t="shared" si="59"/>
        <v>0</v>
      </c>
      <c r="W86" s="113">
        <f t="shared" si="60"/>
        <v>0</v>
      </c>
      <c r="X86" s="14">
        <f t="shared" si="44"/>
        <v>0</v>
      </c>
      <c r="Y86" s="6">
        <f t="shared" si="45"/>
        <v>0</v>
      </c>
      <c r="Z86" s="6">
        <f t="shared" si="46"/>
        <v>0</v>
      </c>
      <c r="AA86" s="114">
        <f t="shared" si="47"/>
        <v>0</v>
      </c>
      <c r="AB86" s="14">
        <f t="shared" si="48"/>
        <v>0</v>
      </c>
      <c r="AC86" s="115" t="e">
        <f t="shared" si="49"/>
        <v>#DIV/0!</v>
      </c>
    </row>
    <row r="87" spans="1:29">
      <c r="A87" s="109" t="e">
        <f>+#REF!</f>
        <v>#REF!</v>
      </c>
      <c r="B87" s="121" t="e">
        <f>+IF(#REF!&gt;0%,"YA CUENTA CON PONDERACIÓN DE RIESGOS, NO DILIGENCIAR ANALISIS OCI", "DILIGENCIE ANALISIS OCI PARA ESTA UNIDAD AUDITABLE")</f>
        <v>#REF!</v>
      </c>
      <c r="C87" s="116"/>
      <c r="D87" s="6">
        <f t="shared" si="52"/>
        <v>0</v>
      </c>
      <c r="E87" s="6"/>
      <c r="F87" s="6">
        <f t="shared" si="35"/>
        <v>0</v>
      </c>
      <c r="G87" s="117"/>
      <c r="H87" s="6">
        <f t="shared" si="53"/>
        <v>0</v>
      </c>
      <c r="I87" s="117"/>
      <c r="J87" s="6">
        <f t="shared" si="54"/>
        <v>0</v>
      </c>
      <c r="K87" s="6"/>
      <c r="L87" s="6">
        <f t="shared" si="36"/>
        <v>0</v>
      </c>
      <c r="M87" s="6"/>
      <c r="N87" s="6">
        <f t="shared" si="55"/>
        <v>0</v>
      </c>
      <c r="O87" s="6"/>
      <c r="P87" s="114">
        <f t="shared" si="37"/>
        <v>0</v>
      </c>
      <c r="Q87" s="6">
        <f t="shared" si="56"/>
        <v>0</v>
      </c>
      <c r="R87" s="6">
        <f t="shared" si="50"/>
        <v>0</v>
      </c>
      <c r="S87" s="6">
        <f t="shared" si="57"/>
        <v>0</v>
      </c>
      <c r="T87" s="6">
        <f t="shared" si="58"/>
        <v>0</v>
      </c>
      <c r="U87" s="6">
        <f t="shared" si="51"/>
        <v>0</v>
      </c>
      <c r="V87" s="6">
        <f t="shared" si="59"/>
        <v>0</v>
      </c>
      <c r="W87" s="113">
        <f t="shared" si="60"/>
        <v>0</v>
      </c>
      <c r="X87" s="14">
        <f t="shared" si="44"/>
        <v>0</v>
      </c>
      <c r="Y87" s="6">
        <f t="shared" si="45"/>
        <v>0</v>
      </c>
      <c r="Z87" s="6">
        <f t="shared" si="46"/>
        <v>0</v>
      </c>
      <c r="AA87" s="114">
        <f t="shared" si="47"/>
        <v>0</v>
      </c>
      <c r="AB87" s="14">
        <f t="shared" si="48"/>
        <v>0</v>
      </c>
      <c r="AC87" s="115" t="e">
        <f t="shared" si="49"/>
        <v>#DIV/0!</v>
      </c>
    </row>
    <row r="88" spans="1:29">
      <c r="A88" s="109" t="e">
        <f>+#REF!</f>
        <v>#REF!</v>
      </c>
      <c r="B88" s="121" t="e">
        <f>+IF(#REF!&gt;0%,"YA CUENTA CON PONDERACIÓN DE RIESGOS, NO DILIGENCIAR ANALISIS OCI", "DILIGENCIE ANALISIS OCI PARA ESTA UNIDAD AUDITABLE")</f>
        <v>#REF!</v>
      </c>
      <c r="C88" s="116"/>
      <c r="D88" s="6">
        <f t="shared" si="52"/>
        <v>0</v>
      </c>
      <c r="E88" s="6"/>
      <c r="F88" s="6">
        <f t="shared" si="35"/>
        <v>0</v>
      </c>
      <c r="G88" s="117"/>
      <c r="H88" s="6">
        <f t="shared" si="53"/>
        <v>0</v>
      </c>
      <c r="I88" s="117"/>
      <c r="J88" s="6">
        <f t="shared" si="54"/>
        <v>0</v>
      </c>
      <c r="K88" s="6"/>
      <c r="L88" s="6">
        <f t="shared" si="36"/>
        <v>0</v>
      </c>
      <c r="M88" s="6"/>
      <c r="N88" s="6">
        <f t="shared" si="55"/>
        <v>0</v>
      </c>
      <c r="O88" s="6"/>
      <c r="P88" s="114">
        <f t="shared" si="37"/>
        <v>0</v>
      </c>
      <c r="Q88" s="6">
        <f t="shared" si="56"/>
        <v>0</v>
      </c>
      <c r="R88" s="6">
        <f t="shared" si="50"/>
        <v>0</v>
      </c>
      <c r="S88" s="6">
        <f t="shared" si="57"/>
        <v>0</v>
      </c>
      <c r="T88" s="6">
        <f t="shared" si="58"/>
        <v>0</v>
      </c>
      <c r="U88" s="6">
        <f t="shared" si="51"/>
        <v>0</v>
      </c>
      <c r="V88" s="6">
        <f t="shared" si="59"/>
        <v>0</v>
      </c>
      <c r="W88" s="113">
        <f t="shared" si="60"/>
        <v>0</v>
      </c>
      <c r="X88" s="14">
        <f t="shared" si="44"/>
        <v>0</v>
      </c>
      <c r="Y88" s="6">
        <f t="shared" si="45"/>
        <v>0</v>
      </c>
      <c r="Z88" s="6">
        <f t="shared" si="46"/>
        <v>0</v>
      </c>
      <c r="AA88" s="114">
        <f t="shared" si="47"/>
        <v>0</v>
      </c>
      <c r="AB88" s="14">
        <f t="shared" si="48"/>
        <v>0</v>
      </c>
      <c r="AC88" s="115" t="e">
        <f t="shared" si="49"/>
        <v>#DIV/0!</v>
      </c>
    </row>
    <row r="96" spans="1:29">
      <c r="A96" s="122" t="s">
        <v>131</v>
      </c>
      <c r="B96" s="123" t="s">
        <v>132</v>
      </c>
      <c r="C96" s="123" t="s">
        <v>133</v>
      </c>
    </row>
    <row r="97" spans="1:3">
      <c r="A97" s="124" t="s">
        <v>134</v>
      </c>
      <c r="B97" s="125">
        <v>0</v>
      </c>
      <c r="C97" s="126" t="s">
        <v>135</v>
      </c>
    </row>
    <row r="98" spans="1:3">
      <c r="A98" s="124" t="s">
        <v>136</v>
      </c>
      <c r="B98" s="126" t="s">
        <v>137</v>
      </c>
      <c r="C98" s="126" t="s">
        <v>138</v>
      </c>
    </row>
    <row r="99" spans="1:3">
      <c r="A99" s="124" t="s">
        <v>139</v>
      </c>
      <c r="B99" s="126" t="s">
        <v>140</v>
      </c>
      <c r="C99" s="126" t="s">
        <v>141</v>
      </c>
    </row>
    <row r="100" spans="1:3">
      <c r="A100" s="124" t="s">
        <v>142</v>
      </c>
      <c r="B100" s="126" t="s">
        <v>143</v>
      </c>
      <c r="C100" s="127"/>
    </row>
  </sheetData>
  <mergeCells count="36">
    <mergeCell ref="AA7:AA8"/>
    <mergeCell ref="AB7:AB8"/>
    <mergeCell ref="AC7:AC8"/>
    <mergeCell ref="C8:D8"/>
    <mergeCell ref="E8:F8"/>
    <mergeCell ref="G8:H8"/>
    <mergeCell ref="I8:J8"/>
    <mergeCell ref="K8:L8"/>
    <mergeCell ref="M8:N8"/>
    <mergeCell ref="O8:P8"/>
    <mergeCell ref="V7:V8"/>
    <mergeCell ref="W7:W8"/>
    <mergeCell ref="X7:X8"/>
    <mergeCell ref="Y7:Y8"/>
    <mergeCell ref="Z7:Z8"/>
    <mergeCell ref="Q7:Q8"/>
    <mergeCell ref="R7:R8"/>
    <mergeCell ref="S7:S8"/>
    <mergeCell ref="T7:T8"/>
    <mergeCell ref="U7:U8"/>
    <mergeCell ref="A7:A8"/>
    <mergeCell ref="C7:D7"/>
    <mergeCell ref="E7:F7"/>
    <mergeCell ref="G7:H7"/>
    <mergeCell ref="I7:J7"/>
    <mergeCell ref="K7:L7"/>
    <mergeCell ref="M7:N7"/>
    <mergeCell ref="O7:P7"/>
    <mergeCell ref="B7:B8"/>
    <mergeCell ref="A2:A5"/>
    <mergeCell ref="C2:O5"/>
    <mergeCell ref="AA2:AC5"/>
    <mergeCell ref="Q2:Z2"/>
    <mergeCell ref="Q3:Z3"/>
    <mergeCell ref="Q4:Z4"/>
    <mergeCell ref="Q5:Z5"/>
  </mergeCells>
  <conditionalFormatting sqref="AC9">
    <cfRule type="containsText" dxfId="62" priority="52" operator="containsText" text="Moderado">
      <formula>NOT(ISERROR(SEARCH(("Moderado"),(AC9))))</formula>
    </cfRule>
  </conditionalFormatting>
  <conditionalFormatting sqref="AC9">
    <cfRule type="containsText" dxfId="61" priority="53" operator="containsText" text="Alto">
      <formula>NOT(ISERROR(SEARCH(("Alto"),(AC9))))</formula>
    </cfRule>
  </conditionalFormatting>
  <conditionalFormatting sqref="AC9">
    <cfRule type="containsText" dxfId="60" priority="54" operator="containsText" text="Muy Alto">
      <formula>NOT(ISERROR(SEARCH(("Muy Alto"),(AC9))))</formula>
    </cfRule>
  </conditionalFormatting>
  <conditionalFormatting sqref="AC9">
    <cfRule type="containsText" dxfId="59" priority="55" operator="containsText" text="Muy Bajo">
      <formula>NOT(ISERROR(SEARCH(("Muy Bajo"),(AC9))))</formula>
    </cfRule>
  </conditionalFormatting>
  <conditionalFormatting sqref="AC9">
    <cfRule type="containsText" dxfId="58" priority="56" operator="containsText" text="Bajo">
      <formula>NOT(ISERROR(SEARCH(("Bajo"),(AC9))))</formula>
    </cfRule>
  </conditionalFormatting>
  <conditionalFormatting sqref="AC9">
    <cfRule type="containsText" dxfId="57" priority="57" operator="containsText" text="Extremo">
      <formula>NOT(ISERROR(SEARCH(("Extremo"),(AC9))))</formula>
    </cfRule>
  </conditionalFormatting>
  <conditionalFormatting sqref="AC36:AC88">
    <cfRule type="containsText" dxfId="56" priority="46" operator="containsText" text="Moderado">
      <formula>NOT(ISERROR(SEARCH(("Moderado"),(AC36))))</formula>
    </cfRule>
  </conditionalFormatting>
  <conditionalFormatting sqref="AC36:AC88">
    <cfRule type="containsText" dxfId="55" priority="47" operator="containsText" text="Alto">
      <formula>NOT(ISERROR(SEARCH(("Alto"),(AC36))))</formula>
    </cfRule>
  </conditionalFormatting>
  <conditionalFormatting sqref="AC36:AC88">
    <cfRule type="containsText" dxfId="54" priority="48" operator="containsText" text="Muy Alto">
      <formula>NOT(ISERROR(SEARCH(("Muy Alto"),(AC36))))</formula>
    </cfRule>
  </conditionalFormatting>
  <conditionalFormatting sqref="AC36:AC88">
    <cfRule type="containsText" dxfId="53" priority="49" operator="containsText" text="Muy Bajo">
      <formula>NOT(ISERROR(SEARCH(("Muy Bajo"),(AC36))))</formula>
    </cfRule>
  </conditionalFormatting>
  <conditionalFormatting sqref="AC36:AC88">
    <cfRule type="containsText" dxfId="52" priority="50" operator="containsText" text="Bajo">
      <formula>NOT(ISERROR(SEARCH(("Bajo"),(AC36))))</formula>
    </cfRule>
  </conditionalFormatting>
  <conditionalFormatting sqref="AC36:AC88">
    <cfRule type="containsText" dxfId="51" priority="51" operator="containsText" text="Extremo">
      <formula>NOT(ISERROR(SEARCH(("Extremo"),(AC36))))</formula>
    </cfRule>
  </conditionalFormatting>
  <conditionalFormatting sqref="AC18:AC23 AC34:AC35">
    <cfRule type="containsText" dxfId="50" priority="40" operator="containsText" text="Moderado">
      <formula>NOT(ISERROR(SEARCH(("Moderado"),(AC18))))</formula>
    </cfRule>
  </conditionalFormatting>
  <conditionalFormatting sqref="AC18:AC23 AC34:AC35">
    <cfRule type="containsText" dxfId="49" priority="41" operator="containsText" text="Alto">
      <formula>NOT(ISERROR(SEARCH(("Alto"),(AC18))))</formula>
    </cfRule>
  </conditionalFormatting>
  <conditionalFormatting sqref="AC18:AC23 AC34:AC35">
    <cfRule type="containsText" dxfId="48" priority="42" operator="containsText" text="Muy Alto">
      <formula>NOT(ISERROR(SEARCH(("Muy Alto"),(AC18))))</formula>
    </cfRule>
  </conditionalFormatting>
  <conditionalFormatting sqref="AC18:AC23 AC34:AC35">
    <cfRule type="containsText" dxfId="47" priority="43" operator="containsText" text="Muy Bajo">
      <formula>NOT(ISERROR(SEARCH(("Muy Bajo"),(AC18))))</formula>
    </cfRule>
  </conditionalFormatting>
  <conditionalFormatting sqref="AC18:AC23 AC34:AC35">
    <cfRule type="containsText" dxfId="46" priority="44" operator="containsText" text="Bajo">
      <formula>NOT(ISERROR(SEARCH(("Bajo"),(AC18))))</formula>
    </cfRule>
  </conditionalFormatting>
  <conditionalFormatting sqref="AC18:AC23 AC34:AC35">
    <cfRule type="containsText" dxfId="45" priority="45" operator="containsText" text="Extremo">
      <formula>NOT(ISERROR(SEARCH(("Extremo"),(AC18))))</formula>
    </cfRule>
  </conditionalFormatting>
  <conditionalFormatting sqref="AC10:AC17">
    <cfRule type="containsText" dxfId="44" priority="34" operator="containsText" text="Moderado">
      <formula>NOT(ISERROR(SEARCH(("Moderado"),(AC10))))</formula>
    </cfRule>
  </conditionalFormatting>
  <conditionalFormatting sqref="AC10:AC17">
    <cfRule type="containsText" dxfId="43" priority="35" operator="containsText" text="Alto">
      <formula>NOT(ISERROR(SEARCH(("Alto"),(AC10))))</formula>
    </cfRule>
  </conditionalFormatting>
  <conditionalFormatting sqref="AC10:AC17">
    <cfRule type="containsText" dxfId="42" priority="36" operator="containsText" text="Muy Alto">
      <formula>NOT(ISERROR(SEARCH(("Muy Alto"),(AC10))))</formula>
    </cfRule>
  </conditionalFormatting>
  <conditionalFormatting sqref="AC10:AC17">
    <cfRule type="containsText" dxfId="41" priority="37" operator="containsText" text="Muy Bajo">
      <formula>NOT(ISERROR(SEARCH(("Muy Bajo"),(AC10))))</formula>
    </cfRule>
  </conditionalFormatting>
  <conditionalFormatting sqref="AC10:AC17">
    <cfRule type="containsText" dxfId="40" priority="38" operator="containsText" text="Bajo">
      <formula>NOT(ISERROR(SEARCH(("Bajo"),(AC10))))</formula>
    </cfRule>
  </conditionalFormatting>
  <conditionalFormatting sqref="AC10:AC17">
    <cfRule type="containsText" dxfId="39" priority="39" operator="containsText" text="Extremo">
      <formula>NOT(ISERROR(SEARCH(("Extremo"),(AC10))))</formula>
    </cfRule>
  </conditionalFormatting>
  <conditionalFormatting sqref="AC26:AC33">
    <cfRule type="containsText" dxfId="38" priority="28" operator="containsText" text="Moderado">
      <formula>NOT(ISERROR(SEARCH(("Moderado"),(AC26))))</formula>
    </cfRule>
  </conditionalFormatting>
  <conditionalFormatting sqref="AC26:AC33">
    <cfRule type="containsText" dxfId="37" priority="29" operator="containsText" text="Alto">
      <formula>NOT(ISERROR(SEARCH(("Alto"),(AC26))))</formula>
    </cfRule>
  </conditionalFormatting>
  <conditionalFormatting sqref="AC26:AC33">
    <cfRule type="containsText" dxfId="36" priority="30" operator="containsText" text="Muy Alto">
      <formula>NOT(ISERROR(SEARCH(("Muy Alto"),(AC26))))</formula>
    </cfRule>
  </conditionalFormatting>
  <conditionalFormatting sqref="AC26:AC33">
    <cfRule type="containsText" dxfId="35" priority="31" operator="containsText" text="Muy Bajo">
      <formula>NOT(ISERROR(SEARCH(("Muy Bajo"),(AC26))))</formula>
    </cfRule>
  </conditionalFormatting>
  <conditionalFormatting sqref="AC26:AC33">
    <cfRule type="containsText" dxfId="34" priority="32" operator="containsText" text="Bajo">
      <formula>NOT(ISERROR(SEARCH(("Bajo"),(AC26))))</formula>
    </cfRule>
  </conditionalFormatting>
  <conditionalFormatting sqref="AC26:AC33">
    <cfRule type="containsText" dxfId="33" priority="33" operator="containsText" text="Extremo">
      <formula>NOT(ISERROR(SEARCH(("Extremo"),(AC26))))</formula>
    </cfRule>
  </conditionalFormatting>
  <conditionalFormatting sqref="AC24:AC25">
    <cfRule type="containsText" dxfId="32" priority="22" operator="containsText" text="Moderado">
      <formula>NOT(ISERROR(SEARCH(("Moderado"),(AC24))))</formula>
    </cfRule>
  </conditionalFormatting>
  <conditionalFormatting sqref="AC24:AC25">
    <cfRule type="containsText" dxfId="31" priority="23" operator="containsText" text="Alto">
      <formula>NOT(ISERROR(SEARCH(("Alto"),(AC24))))</formula>
    </cfRule>
  </conditionalFormatting>
  <conditionalFormatting sqref="AC24:AC25">
    <cfRule type="containsText" dxfId="30" priority="24" operator="containsText" text="Muy Alto">
      <formula>NOT(ISERROR(SEARCH(("Muy Alto"),(AC24))))</formula>
    </cfRule>
  </conditionalFormatting>
  <conditionalFormatting sqref="AC24:AC25">
    <cfRule type="containsText" dxfId="29" priority="25" operator="containsText" text="Muy Bajo">
      <formula>NOT(ISERROR(SEARCH(("Muy Bajo"),(AC24))))</formula>
    </cfRule>
  </conditionalFormatting>
  <conditionalFormatting sqref="AC24:AC25">
    <cfRule type="containsText" dxfId="28" priority="26" operator="containsText" text="Bajo">
      <formula>NOT(ISERROR(SEARCH(("Bajo"),(AC24))))</formula>
    </cfRule>
  </conditionalFormatting>
  <conditionalFormatting sqref="AC24:AC25">
    <cfRule type="containsText" dxfId="27" priority="27" operator="containsText" text="Extremo">
      <formula>NOT(ISERROR(SEARCH(("Extremo"),(AC24))))</formula>
    </cfRule>
  </conditionalFormatting>
  <conditionalFormatting sqref="C10:O88 D9:O9">
    <cfRule type="expression" dxfId="26" priority="19">
      <formula>"(B9=""YA CUENTA CON PONDERACION DE RIESGOS, NO DILIGENCIARANALISIS;B9)"</formula>
    </cfRule>
  </conditionalFormatting>
  <conditionalFormatting sqref="B9:B88">
    <cfRule type="cellIs" dxfId="25" priority="13" operator="equal">
      <formula>$AI$10</formula>
    </cfRule>
    <cfRule type="cellIs" dxfId="24" priority="16" operator="equal">
      <formula>$AI$9</formula>
    </cfRule>
  </conditionalFormatting>
  <conditionalFormatting sqref="Q9">
    <cfRule type="expression" dxfId="23" priority="12">
      <formula>"(B9=""YA CUENTA CON PONDERACION DE RIESGOS, NO DILIGENCIARANALISIS;B9)"</formula>
    </cfRule>
  </conditionalFormatting>
  <conditionalFormatting sqref="R9">
    <cfRule type="expression" dxfId="22" priority="11">
      <formula>"(B9=""YA CUENTA CON PONDERACION DE RIESGOS, NO DILIGENCIARANALISIS;B9)"</formula>
    </cfRule>
  </conditionalFormatting>
  <conditionalFormatting sqref="S9">
    <cfRule type="expression" dxfId="21" priority="10">
      <formula>"(B9=""YA CUENTA CON PONDERACION DE RIESGOS, NO DILIGENCIARANALISIS;B9)"</formula>
    </cfRule>
  </conditionalFormatting>
  <conditionalFormatting sqref="T9">
    <cfRule type="expression" dxfId="20" priority="9">
      <formula>"(B9=""YA CUENTA CON PONDERACION DE RIESGOS, NO DILIGENCIARANALISIS;B9)"</formula>
    </cfRule>
  </conditionalFormatting>
  <conditionalFormatting sqref="U9">
    <cfRule type="expression" dxfId="19" priority="8">
      <formula>"(B9=""YA CUENTA CON PONDERACION DE RIESGOS, NO DILIGENCIARANALISIS;B9)"</formula>
    </cfRule>
  </conditionalFormatting>
  <conditionalFormatting sqref="V9">
    <cfRule type="expression" dxfId="18" priority="7">
      <formula>"(B9=""YA CUENTA CON PONDERACION DE RIESGOS, NO DILIGENCIARANALISIS;B9)"</formula>
    </cfRule>
  </conditionalFormatting>
  <conditionalFormatting sqref="Q10:Q88">
    <cfRule type="expression" dxfId="17" priority="6">
      <formula>"(B9=""YA CUENTA CON PONDERACION DE RIESGOS, NO DILIGENCIARANALISIS;B9)"</formula>
    </cfRule>
  </conditionalFormatting>
  <conditionalFormatting sqref="R10:R88">
    <cfRule type="expression" dxfId="16" priority="5">
      <formula>"(B9=""YA CUENTA CON PONDERACION DE RIESGOS, NO DILIGENCIARANALISIS;B9)"</formula>
    </cfRule>
  </conditionalFormatting>
  <conditionalFormatting sqref="S10:S88">
    <cfRule type="expression" dxfId="15" priority="4">
      <formula>"(B9=""YA CUENTA CON PONDERACION DE RIESGOS, NO DILIGENCIARANALISIS;B9)"</formula>
    </cfRule>
  </conditionalFormatting>
  <conditionalFormatting sqref="T10:T88">
    <cfRule type="expression" dxfId="14" priority="3">
      <formula>"(B9=""YA CUENTA CON PONDERACION DE RIESGOS, NO DILIGENCIARANALISIS;B9)"</formula>
    </cfRule>
  </conditionalFormatting>
  <conditionalFormatting sqref="U10:U88">
    <cfRule type="expression" dxfId="13" priority="2">
      <formula>"(B9=""YA CUENTA CON PONDERACION DE RIESGOS, NO DILIGENCIARANALISIS;B9)"</formula>
    </cfRule>
  </conditionalFormatting>
  <conditionalFormatting sqref="V10:V88">
    <cfRule type="expression" dxfId="12" priority="1">
      <formula>"(B9=""YA CUENTA CON PONDERACION DE RIESGOS, NO DILIGENCIARANALISIS;B9)"</formula>
    </cfRule>
  </conditionalFormatting>
  <dataValidations count="4">
    <dataValidation type="list" allowBlank="1" showInputMessage="1" showErrorMessage="1" sqref="O9:O88">
      <formula1>"Critica no recuperable, Critica con recuperación parcial, Falta de oportunidad para atención usuarios, Falta de oportunidad para gestión de los procesos"</formula1>
    </dataValidation>
    <dataValidation type="list" allowBlank="1" showInputMessage="1" showErrorMessage="1" sqref="K9:K88">
      <formula1>"Hechos de Corrupción, Incumplimiento de servicios, Retrasos en los servicios, Quejas por incumplimientos o retrasos"</formula1>
    </dataValidation>
    <dataValidation type="list" allowBlank="1" showInputMessage="1" showErrorMessage="1" sqref="E9:E88">
      <formula1>"3 días,2 días, 1 día, Varias horas"</formula1>
    </dataValidation>
    <dataValidation type="list" allowBlank="1" showInputMessage="1" showErrorMessage="1" sqref="M9:M88 C9:C88 G9:G88 I9:I88">
      <formula1>$A$97:$A$100</formula1>
    </dataValidation>
  </dataValidations>
  <pageMargins left="0.7" right="0.7" top="0.75" bottom="0.75" header="0.3" footer="0.3"/>
  <pageSetup orientation="portrait" horizontalDpi="4294967295" verticalDpi="4294967295"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8"/>
  <sheetViews>
    <sheetView workbookViewId="0">
      <selection activeCell="B13" sqref="B13"/>
    </sheetView>
  </sheetViews>
  <sheetFormatPr baseColWidth="10" defaultColWidth="11.42578125" defaultRowHeight="15"/>
  <cols>
    <col min="2" max="2" width="46.140625" customWidth="1"/>
    <col min="3" max="3" width="20.28515625" customWidth="1"/>
    <col min="4" max="4" width="19.85546875" bestFit="1" customWidth="1"/>
    <col min="7" max="7" width="14.140625" customWidth="1"/>
  </cols>
  <sheetData>
    <row r="1" spans="2:11">
      <c r="B1" s="247" t="s">
        <v>178</v>
      </c>
      <c r="C1" s="247"/>
    </row>
    <row r="2" spans="2:11" ht="15.75">
      <c r="B2" s="171"/>
      <c r="C2" s="172" t="s">
        <v>148</v>
      </c>
    </row>
    <row r="3" spans="2:11">
      <c r="B3" s="173" t="s">
        <v>179</v>
      </c>
      <c r="C3" s="172">
        <v>7874</v>
      </c>
    </row>
    <row r="4" spans="2:11">
      <c r="B4" s="173" t="s">
        <v>180</v>
      </c>
      <c r="C4" s="174">
        <v>7861.4</v>
      </c>
    </row>
    <row r="5" spans="2:11">
      <c r="B5" s="175" t="s">
        <v>177</v>
      </c>
      <c r="C5" s="176">
        <v>-12.600000000000364</v>
      </c>
    </row>
    <row r="9" spans="2:11">
      <c r="D9" s="245" t="s">
        <v>180</v>
      </c>
      <c r="E9" s="245"/>
      <c r="F9" s="245"/>
      <c r="G9" s="245"/>
      <c r="H9" s="245"/>
      <c r="I9" s="245"/>
      <c r="J9" s="245"/>
      <c r="K9" s="245"/>
    </row>
    <row r="10" spans="2:11">
      <c r="D10" s="156" t="s">
        <v>144</v>
      </c>
      <c r="E10" s="156" t="s">
        <v>145</v>
      </c>
      <c r="F10" s="156" t="s">
        <v>146</v>
      </c>
      <c r="G10" s="156" t="s">
        <v>161</v>
      </c>
      <c r="H10" s="157" t="s">
        <v>162</v>
      </c>
      <c r="I10" s="156" t="s">
        <v>163</v>
      </c>
      <c r="J10" s="156" t="s">
        <v>164</v>
      </c>
      <c r="K10" s="156" t="s">
        <v>165</v>
      </c>
    </row>
    <row r="11" spans="2:11" ht="63.75">
      <c r="D11" s="181" t="s">
        <v>166</v>
      </c>
      <c r="E11" s="181" t="s">
        <v>167</v>
      </c>
      <c r="F11" s="158" t="s">
        <v>181</v>
      </c>
      <c r="G11" s="159" t="s">
        <v>182</v>
      </c>
      <c r="H11" s="160" t="s">
        <v>168</v>
      </c>
      <c r="I11" s="159" t="s">
        <v>169</v>
      </c>
      <c r="J11" s="159" t="s">
        <v>170</v>
      </c>
      <c r="K11" s="159" t="s">
        <v>171</v>
      </c>
    </row>
    <row r="12" spans="2:11" ht="16.5">
      <c r="D12" s="161"/>
      <c r="E12" s="161"/>
      <c r="F12" s="161"/>
      <c r="G12" s="162">
        <v>0.23572874493927126</v>
      </c>
      <c r="H12" s="163"/>
      <c r="I12" s="163"/>
      <c r="J12" s="163"/>
      <c r="K12" s="161"/>
    </row>
    <row r="13" spans="2:11">
      <c r="D13" s="164" t="s">
        <v>172</v>
      </c>
      <c r="E13" s="164">
        <v>1</v>
      </c>
      <c r="F13" s="165">
        <v>247</v>
      </c>
      <c r="G13" s="166">
        <v>58.225000000000009</v>
      </c>
      <c r="H13" s="167">
        <v>188.77499999999998</v>
      </c>
      <c r="I13" s="168">
        <v>8</v>
      </c>
      <c r="J13" s="168">
        <v>1510.1999999999998</v>
      </c>
      <c r="K13" s="168">
        <v>1510.1999999999998</v>
      </c>
    </row>
    <row r="14" spans="2:11">
      <c r="D14" s="164" t="s">
        <v>173</v>
      </c>
      <c r="E14" s="164">
        <v>1</v>
      </c>
      <c r="F14" s="165">
        <v>238</v>
      </c>
      <c r="G14" s="166">
        <v>35.700000000000003</v>
      </c>
      <c r="H14" s="167">
        <v>202.3</v>
      </c>
      <c r="I14" s="168">
        <v>8</v>
      </c>
      <c r="J14" s="168">
        <v>1618.4</v>
      </c>
      <c r="K14" s="168">
        <v>1618.4</v>
      </c>
    </row>
    <row r="15" spans="2:11">
      <c r="D15" s="164" t="s">
        <v>174</v>
      </c>
      <c r="E15" s="164">
        <v>1</v>
      </c>
      <c r="F15" s="165">
        <v>238</v>
      </c>
      <c r="G15" s="166">
        <v>35.700000000000003</v>
      </c>
      <c r="H15" s="167">
        <v>202.3</v>
      </c>
      <c r="I15" s="168">
        <v>8</v>
      </c>
      <c r="J15" s="168">
        <v>1618.4</v>
      </c>
      <c r="K15" s="168">
        <v>1618.4</v>
      </c>
    </row>
    <row r="16" spans="2:11">
      <c r="D16" s="164" t="s">
        <v>175</v>
      </c>
      <c r="E16" s="164">
        <v>1</v>
      </c>
      <c r="F16" s="165">
        <v>238</v>
      </c>
      <c r="G16" s="166">
        <v>35.700000000000003</v>
      </c>
      <c r="H16" s="167">
        <v>202.3</v>
      </c>
      <c r="I16" s="168">
        <v>8</v>
      </c>
      <c r="J16" s="168">
        <v>1618.4</v>
      </c>
      <c r="K16" s="168">
        <v>1618.4</v>
      </c>
    </row>
    <row r="17" spans="4:11">
      <c r="D17" s="164" t="s">
        <v>176</v>
      </c>
      <c r="E17" s="164">
        <v>1</v>
      </c>
      <c r="F17" s="165">
        <v>220</v>
      </c>
      <c r="G17" s="166">
        <v>33</v>
      </c>
      <c r="H17" s="167">
        <v>187</v>
      </c>
      <c r="I17" s="168">
        <v>8</v>
      </c>
      <c r="J17" s="168">
        <v>1496</v>
      </c>
      <c r="K17" s="168">
        <v>1496</v>
      </c>
    </row>
    <row r="18" spans="4:11">
      <c r="D18" s="246" t="s">
        <v>147</v>
      </c>
      <c r="E18" s="246"/>
      <c r="F18" s="246"/>
      <c r="G18" s="246"/>
      <c r="H18" s="169">
        <f>SUM(H13:H17)</f>
        <v>982.67499999999995</v>
      </c>
      <c r="I18" s="170"/>
      <c r="J18" s="170">
        <f t="shared" ref="J18:K18" si="0">SUM(J13:J17)</f>
        <v>7861.4</v>
      </c>
      <c r="K18" s="170">
        <f t="shared" si="0"/>
        <v>7861.4</v>
      </c>
    </row>
  </sheetData>
  <mergeCells count="3">
    <mergeCell ref="D9:K9"/>
    <mergeCell ref="D18:G18"/>
    <mergeCell ref="B1:C1"/>
  </mergeCells>
  <dataValidations count="3">
    <dataValidation allowBlank="1" showInputMessage="1" showErrorMessage="1" prompt="Registre el numero de horas laborables por tipo de vinculacion" sqref="I11"/>
    <dataValidation allowBlank="1" showInputMessage="1" showErrorMessage="1" prompt="Registre el tipo de vinculacion por auditor disponible en el equipo: Carrera Administrativa, Provisional,  Contratista  u otro." sqref="D11"/>
    <dataValidation allowBlank="1" showInputMessage="1" showErrorMessage="1" prompt="Registre el numero de auditores de la OCI, discrimado por tipo de vinculacion ej Carrera Administrativa, Provisional o Contratista" sqref="E11"/>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B41"/>
  <sheetViews>
    <sheetView tabSelected="1" view="pageBreakPreview" zoomScale="40" zoomScaleNormal="40" zoomScaleSheetLayoutView="40" workbookViewId="0">
      <pane xSplit="1" ySplit="16" topLeftCell="B17" activePane="bottomRight" state="frozen"/>
      <selection pane="topRight" activeCell="B1" sqref="B1"/>
      <selection pane="bottomLeft" activeCell="A17" sqref="A17"/>
      <selection pane="bottomRight" activeCell="A29" sqref="A29"/>
    </sheetView>
  </sheetViews>
  <sheetFormatPr baseColWidth="10" defaultColWidth="11.42578125" defaultRowHeight="20.25"/>
  <cols>
    <col min="1" max="1" width="80" style="150" customWidth="1"/>
    <col min="2" max="2" width="80" style="151" customWidth="1"/>
    <col min="3" max="3" width="122" style="152" customWidth="1"/>
    <col min="4" max="4" width="56.5703125" style="152" customWidth="1"/>
    <col min="5" max="7" width="13.140625" style="131" customWidth="1"/>
    <col min="8" max="9" width="12.28515625" style="131" customWidth="1"/>
    <col min="10" max="11" width="12.28515625" style="151" customWidth="1"/>
    <col min="12" max="19" width="12.28515625" style="150" customWidth="1"/>
    <col min="20" max="87" width="11.42578125" style="150"/>
    <col min="88" max="88" width="10.85546875" style="150" customWidth="1"/>
    <col min="89" max="91" width="11.42578125" style="150"/>
    <col min="92" max="16384" width="11.42578125" style="151"/>
  </cols>
  <sheetData>
    <row r="1" spans="1:106" s="128" customFormat="1" ht="45.75" customHeight="1">
      <c r="A1" s="260"/>
      <c r="B1" s="248" t="s">
        <v>183</v>
      </c>
      <c r="C1" s="249"/>
      <c r="D1" s="249"/>
      <c r="E1" s="249"/>
      <c r="F1" s="249"/>
      <c r="G1" s="249"/>
      <c r="H1" s="249"/>
      <c r="I1" s="249"/>
      <c r="J1" s="249"/>
      <c r="K1" s="249"/>
      <c r="L1" s="249"/>
      <c r="M1" s="249"/>
      <c r="N1" s="249"/>
      <c r="O1" s="249"/>
      <c r="P1" s="249"/>
      <c r="Q1" s="249"/>
      <c r="R1" s="249"/>
      <c r="S1" s="249"/>
      <c r="T1" s="249"/>
      <c r="U1" s="249"/>
    </row>
    <row r="2" spans="1:106" s="128" customFormat="1" ht="45.75" customHeight="1">
      <c r="A2" s="261"/>
      <c r="B2" s="248"/>
      <c r="C2" s="249"/>
      <c r="D2" s="249"/>
      <c r="E2" s="249"/>
      <c r="F2" s="249"/>
      <c r="G2" s="249"/>
      <c r="H2" s="249"/>
      <c r="I2" s="249"/>
      <c r="J2" s="249"/>
      <c r="K2" s="249"/>
      <c r="L2" s="249"/>
      <c r="M2" s="249"/>
      <c r="N2" s="249"/>
      <c r="O2" s="249"/>
      <c r="P2" s="249"/>
      <c r="Q2" s="249"/>
      <c r="R2" s="249"/>
      <c r="S2" s="249"/>
      <c r="T2" s="249"/>
      <c r="U2" s="249"/>
    </row>
    <row r="3" spans="1:106" s="128" customFormat="1" ht="106.5" customHeight="1">
      <c r="A3" s="262"/>
      <c r="B3" s="250"/>
      <c r="C3" s="251"/>
      <c r="D3" s="251"/>
      <c r="E3" s="251"/>
      <c r="F3" s="251"/>
      <c r="G3" s="251"/>
      <c r="H3" s="251"/>
      <c r="I3" s="251"/>
      <c r="J3" s="251"/>
      <c r="K3" s="251"/>
      <c r="L3" s="251"/>
      <c r="M3" s="251"/>
      <c r="N3" s="251"/>
      <c r="O3" s="251"/>
      <c r="P3" s="251"/>
      <c r="Q3" s="251"/>
      <c r="R3" s="251"/>
      <c r="S3" s="251"/>
      <c r="T3" s="251"/>
      <c r="U3" s="251"/>
    </row>
    <row r="4" spans="1:106" s="128" customFormat="1" ht="95.25" customHeight="1">
      <c r="A4" s="129" t="s">
        <v>184</v>
      </c>
      <c r="B4" s="263" t="s">
        <v>185</v>
      </c>
      <c r="C4" s="263"/>
      <c r="D4" s="263"/>
      <c r="E4" s="263"/>
      <c r="F4" s="263"/>
      <c r="G4" s="263"/>
      <c r="H4" s="263"/>
      <c r="I4" s="263"/>
      <c r="J4" s="263"/>
      <c r="K4" s="263"/>
      <c r="L4" s="263"/>
      <c r="M4" s="263"/>
      <c r="N4" s="263"/>
      <c r="O4" s="263"/>
      <c r="P4" s="263"/>
      <c r="Q4" s="263"/>
      <c r="R4" s="263"/>
      <c r="S4" s="263"/>
      <c r="T4" s="263"/>
      <c r="U4" s="264"/>
    </row>
    <row r="5" spans="1:106" s="128" customFormat="1" ht="69" customHeight="1">
      <c r="A5" s="129" t="s">
        <v>186</v>
      </c>
      <c r="B5" s="265" t="s">
        <v>187</v>
      </c>
      <c r="C5" s="266"/>
      <c r="D5" s="266"/>
      <c r="E5" s="266"/>
      <c r="F5" s="266"/>
      <c r="G5" s="266"/>
      <c r="H5" s="266"/>
      <c r="I5" s="266"/>
      <c r="J5" s="266"/>
      <c r="K5" s="266"/>
      <c r="L5" s="266"/>
      <c r="M5" s="266"/>
      <c r="N5" s="266"/>
      <c r="O5" s="266"/>
      <c r="P5" s="266"/>
      <c r="Q5" s="266"/>
      <c r="R5" s="266"/>
      <c r="S5" s="266"/>
      <c r="T5" s="266"/>
      <c r="U5" s="267"/>
    </row>
    <row r="6" spans="1:106" s="128" customFormat="1" ht="72.75" customHeight="1">
      <c r="A6" s="129" t="s">
        <v>188</v>
      </c>
      <c r="B6" s="265" t="s">
        <v>189</v>
      </c>
      <c r="C6" s="266"/>
      <c r="D6" s="266"/>
      <c r="E6" s="266"/>
      <c r="F6" s="266"/>
      <c r="G6" s="266"/>
      <c r="H6" s="266"/>
      <c r="I6" s="266"/>
      <c r="J6" s="266"/>
      <c r="K6" s="266"/>
      <c r="L6" s="266"/>
      <c r="M6" s="266"/>
      <c r="N6" s="266"/>
      <c r="O6" s="266"/>
      <c r="P6" s="266"/>
      <c r="Q6" s="266"/>
      <c r="R6" s="266"/>
      <c r="S6" s="266"/>
      <c r="T6" s="266"/>
      <c r="U6" s="267"/>
    </row>
    <row r="7" spans="1:106" s="128" customFormat="1" ht="95.25" customHeight="1">
      <c r="A7" s="129" t="s">
        <v>190</v>
      </c>
      <c r="B7" s="263" t="s">
        <v>286</v>
      </c>
      <c r="C7" s="263"/>
      <c r="D7" s="263"/>
      <c r="E7" s="263"/>
      <c r="F7" s="263"/>
      <c r="G7" s="263"/>
      <c r="H7" s="263"/>
      <c r="I7" s="263"/>
      <c r="J7" s="263"/>
      <c r="K7" s="263"/>
      <c r="L7" s="263"/>
      <c r="M7" s="263"/>
      <c r="N7" s="263"/>
      <c r="O7" s="263"/>
      <c r="P7" s="263"/>
      <c r="Q7" s="263"/>
      <c r="R7" s="263"/>
      <c r="S7" s="263"/>
      <c r="T7" s="263"/>
      <c r="U7" s="264"/>
    </row>
    <row r="8" spans="1:106" s="259" customFormat="1" ht="12.75" customHeight="1"/>
    <row r="9" spans="1:106" s="259" customFormat="1" ht="12.75" customHeight="1"/>
    <row r="10" spans="1:106" s="259" customFormat="1" ht="12.75" customHeight="1"/>
    <row r="11" spans="1:106" s="259" customFormat="1" ht="13.5" customHeight="1" thickBot="1"/>
    <row r="12" spans="1:106" s="131" customFormat="1" ht="46.5" customHeight="1">
      <c r="A12" s="269" t="s">
        <v>191</v>
      </c>
      <c r="B12" s="271" t="s">
        <v>192</v>
      </c>
      <c r="C12" s="271" t="s">
        <v>193</v>
      </c>
      <c r="D12" s="271" t="s">
        <v>194</v>
      </c>
      <c r="E12" s="280" t="s">
        <v>195</v>
      </c>
      <c r="F12" s="280"/>
      <c r="G12" s="280"/>
      <c r="H12" s="280"/>
      <c r="I12" s="280"/>
      <c r="J12" s="278" t="s">
        <v>196</v>
      </c>
      <c r="K12" s="278"/>
      <c r="L12" s="278"/>
      <c r="M12" s="278"/>
      <c r="N12" s="278"/>
      <c r="O12" s="278"/>
      <c r="P12" s="278"/>
      <c r="Q12" s="278"/>
      <c r="R12" s="278"/>
      <c r="S12" s="278"/>
      <c r="T12" s="278"/>
      <c r="U12" s="279"/>
      <c r="V12" s="130"/>
      <c r="W12" s="130"/>
      <c r="X12" s="130"/>
      <c r="Y12" s="130"/>
      <c r="Z12" s="130"/>
      <c r="AA12" s="130"/>
      <c r="AB12" s="130"/>
      <c r="AC12" s="130"/>
      <c r="AD12" s="130"/>
      <c r="AE12" s="130"/>
      <c r="AF12" s="130"/>
      <c r="AG12" s="130"/>
      <c r="AH12" s="130"/>
      <c r="AI12" s="130"/>
      <c r="AJ12" s="130"/>
      <c r="AK12" s="130"/>
      <c r="AL12" s="130"/>
      <c r="AM12" s="130"/>
      <c r="AN12" s="130"/>
      <c r="AO12" s="130"/>
      <c r="AP12" s="130"/>
      <c r="AQ12" s="130"/>
      <c r="AR12" s="130"/>
      <c r="AS12" s="130"/>
      <c r="AT12" s="130"/>
      <c r="AU12" s="130"/>
      <c r="AV12" s="130"/>
      <c r="AW12" s="130"/>
      <c r="AX12" s="130"/>
      <c r="AY12" s="130"/>
      <c r="AZ12" s="130"/>
      <c r="BA12" s="130"/>
      <c r="BB12" s="130"/>
      <c r="BC12" s="130"/>
      <c r="BD12" s="130"/>
      <c r="BE12" s="130"/>
      <c r="BF12" s="130"/>
      <c r="BG12" s="130"/>
      <c r="BH12" s="130"/>
      <c r="BI12" s="130"/>
      <c r="BJ12" s="130"/>
      <c r="BK12" s="130"/>
      <c r="BL12" s="130"/>
      <c r="BM12" s="130"/>
      <c r="BN12" s="130"/>
      <c r="BO12" s="130"/>
      <c r="BP12" s="130"/>
      <c r="BQ12" s="130"/>
      <c r="BR12" s="130"/>
      <c r="BS12" s="130"/>
      <c r="BT12" s="130"/>
      <c r="BU12" s="130"/>
      <c r="BV12" s="130"/>
      <c r="BW12" s="130"/>
      <c r="BX12" s="130"/>
      <c r="BY12" s="130"/>
      <c r="BZ12" s="130"/>
      <c r="CA12" s="130"/>
      <c r="CB12" s="130"/>
      <c r="CC12" s="130"/>
      <c r="CD12" s="130"/>
      <c r="CE12" s="130"/>
      <c r="CF12" s="130"/>
      <c r="CG12" s="130"/>
      <c r="CH12" s="130"/>
      <c r="CI12" s="130"/>
      <c r="CJ12" s="130"/>
      <c r="CK12" s="130"/>
      <c r="CL12" s="130"/>
      <c r="CM12" s="130"/>
      <c r="CN12" s="130"/>
      <c r="CO12" s="130"/>
      <c r="CP12" s="130"/>
      <c r="CQ12" s="130"/>
    </row>
    <row r="13" spans="1:106" s="131" customFormat="1" ht="12.75" customHeight="1">
      <c r="A13" s="270"/>
      <c r="B13" s="272"/>
      <c r="C13" s="272"/>
      <c r="D13" s="272"/>
      <c r="E13" s="256" t="s">
        <v>197</v>
      </c>
      <c r="F13" s="256" t="s">
        <v>198</v>
      </c>
      <c r="G13" s="256" t="s">
        <v>199</v>
      </c>
      <c r="H13" s="256" t="s">
        <v>200</v>
      </c>
      <c r="I13" s="256" t="s">
        <v>201</v>
      </c>
      <c r="J13" s="273" t="s">
        <v>202</v>
      </c>
      <c r="K13" s="273"/>
      <c r="L13" s="273"/>
      <c r="M13" s="273"/>
      <c r="N13" s="273"/>
      <c r="O13" s="273"/>
      <c r="P13" s="273"/>
      <c r="Q13" s="273"/>
      <c r="R13" s="273"/>
      <c r="S13" s="273"/>
      <c r="T13" s="273"/>
      <c r="U13" s="274"/>
      <c r="V13" s="130"/>
      <c r="W13" s="130"/>
      <c r="X13" s="130"/>
      <c r="Y13" s="130"/>
      <c r="Z13" s="130"/>
      <c r="AA13" s="130"/>
      <c r="AB13" s="130"/>
      <c r="AC13" s="130"/>
      <c r="AD13" s="130"/>
      <c r="AE13" s="130"/>
      <c r="AF13" s="130"/>
      <c r="AG13" s="130"/>
      <c r="AH13" s="130"/>
      <c r="AI13" s="130"/>
      <c r="AJ13" s="130"/>
      <c r="AK13" s="130"/>
      <c r="AL13" s="130"/>
      <c r="AM13" s="130"/>
      <c r="AN13" s="130"/>
      <c r="AO13" s="130"/>
      <c r="AP13" s="130"/>
      <c r="AQ13" s="130"/>
      <c r="AR13" s="130"/>
      <c r="AS13" s="130"/>
      <c r="AT13" s="130"/>
      <c r="AU13" s="130"/>
      <c r="AV13" s="130"/>
      <c r="AW13" s="130"/>
      <c r="AX13" s="130"/>
      <c r="AY13" s="130"/>
      <c r="AZ13" s="130"/>
      <c r="BA13" s="130"/>
      <c r="BB13" s="130"/>
      <c r="BC13" s="130"/>
      <c r="BD13" s="130"/>
      <c r="BE13" s="130"/>
      <c r="BF13" s="130"/>
      <c r="BG13" s="130"/>
      <c r="BH13" s="130"/>
      <c r="BI13" s="130"/>
      <c r="BJ13" s="130"/>
      <c r="BK13" s="130"/>
      <c r="BL13" s="130"/>
      <c r="BM13" s="130"/>
      <c r="BN13" s="130"/>
      <c r="BO13" s="130"/>
      <c r="BP13" s="130"/>
      <c r="BQ13" s="130"/>
      <c r="BR13" s="130"/>
      <c r="BS13" s="130"/>
      <c r="BT13" s="130"/>
      <c r="BU13" s="130"/>
      <c r="BV13" s="130"/>
      <c r="BW13" s="130"/>
      <c r="BX13" s="130"/>
      <c r="BY13" s="130"/>
      <c r="BZ13" s="130"/>
      <c r="CA13" s="130"/>
      <c r="CB13" s="130"/>
      <c r="CC13" s="130"/>
      <c r="CD13" s="130"/>
      <c r="CE13" s="130"/>
      <c r="CF13" s="130"/>
      <c r="CG13" s="130"/>
      <c r="CH13" s="130"/>
      <c r="CI13" s="130"/>
      <c r="CJ13" s="130"/>
      <c r="CK13" s="130"/>
      <c r="CL13" s="130"/>
      <c r="CM13" s="130"/>
      <c r="CN13" s="130"/>
      <c r="CO13" s="130"/>
      <c r="CP13" s="130"/>
      <c r="CQ13" s="130"/>
      <c r="CR13" s="130"/>
      <c r="CS13" s="130"/>
    </row>
    <row r="14" spans="1:106" s="131" customFormat="1" ht="23.25" customHeight="1">
      <c r="A14" s="270"/>
      <c r="B14" s="272"/>
      <c r="C14" s="272"/>
      <c r="D14" s="272"/>
      <c r="E14" s="257"/>
      <c r="F14" s="257"/>
      <c r="G14" s="257"/>
      <c r="H14" s="257"/>
      <c r="I14" s="257"/>
      <c r="J14" s="273"/>
      <c r="K14" s="273"/>
      <c r="L14" s="273"/>
      <c r="M14" s="273"/>
      <c r="N14" s="273"/>
      <c r="O14" s="273"/>
      <c r="P14" s="273"/>
      <c r="Q14" s="273"/>
      <c r="R14" s="273"/>
      <c r="S14" s="273"/>
      <c r="T14" s="273"/>
      <c r="U14" s="274"/>
      <c r="V14" s="130"/>
      <c r="W14" s="130"/>
      <c r="X14" s="130"/>
      <c r="Y14" s="130"/>
      <c r="Z14" s="130"/>
      <c r="AA14" s="130"/>
      <c r="AB14" s="130"/>
      <c r="AC14" s="130"/>
      <c r="AD14" s="130"/>
      <c r="AE14" s="130"/>
      <c r="AF14" s="130"/>
      <c r="AG14" s="130"/>
      <c r="AH14" s="130"/>
      <c r="AI14" s="130"/>
      <c r="AJ14" s="130"/>
      <c r="AK14" s="130"/>
      <c r="AL14" s="130"/>
      <c r="AM14" s="130"/>
      <c r="AN14" s="130"/>
      <c r="AO14" s="130"/>
      <c r="AP14" s="130"/>
      <c r="AQ14" s="130"/>
      <c r="AR14" s="130"/>
      <c r="AS14" s="130"/>
      <c r="AT14" s="130"/>
      <c r="AU14" s="130"/>
      <c r="AV14" s="130"/>
      <c r="AW14" s="130"/>
      <c r="AX14" s="130"/>
      <c r="AY14" s="130"/>
      <c r="AZ14" s="130"/>
      <c r="BA14" s="130"/>
      <c r="BB14" s="130"/>
      <c r="BC14" s="130"/>
      <c r="BD14" s="130"/>
      <c r="BE14" s="130"/>
      <c r="BF14" s="130"/>
      <c r="BG14" s="130"/>
      <c r="BH14" s="130"/>
      <c r="BI14" s="130"/>
      <c r="BJ14" s="130"/>
      <c r="BK14" s="130"/>
      <c r="BL14" s="130"/>
      <c r="BM14" s="130"/>
      <c r="BN14" s="130"/>
      <c r="BO14" s="130"/>
      <c r="BP14" s="130"/>
      <c r="BQ14" s="130"/>
      <c r="BR14" s="130"/>
      <c r="BS14" s="130"/>
      <c r="BT14" s="130"/>
      <c r="BU14" s="130"/>
      <c r="BV14" s="130"/>
      <c r="BW14" s="130"/>
      <c r="BX14" s="130"/>
      <c r="BY14" s="130"/>
      <c r="BZ14" s="130"/>
      <c r="CA14" s="130"/>
      <c r="CB14" s="130"/>
      <c r="CC14" s="130"/>
      <c r="CD14" s="130"/>
      <c r="CE14" s="130"/>
      <c r="CF14" s="130"/>
      <c r="CG14" s="130"/>
      <c r="CH14" s="130"/>
      <c r="CI14" s="130"/>
      <c r="CJ14" s="130"/>
      <c r="CK14" s="130"/>
      <c r="CL14" s="130"/>
      <c r="CM14" s="130"/>
      <c r="CN14" s="130"/>
      <c r="CO14" s="130"/>
      <c r="CP14" s="130"/>
      <c r="CQ14" s="130"/>
      <c r="CR14" s="130"/>
      <c r="CS14" s="130"/>
      <c r="CT14" s="130"/>
      <c r="CU14" s="130"/>
      <c r="CV14" s="130"/>
      <c r="CW14" s="130"/>
      <c r="CX14" s="130"/>
      <c r="CY14" s="130"/>
      <c r="CZ14" s="130"/>
      <c r="DA14" s="130"/>
      <c r="DB14" s="130"/>
    </row>
    <row r="15" spans="1:106" s="131" customFormat="1" ht="75.75" customHeight="1">
      <c r="A15" s="270"/>
      <c r="B15" s="272"/>
      <c r="C15" s="272"/>
      <c r="D15" s="272"/>
      <c r="E15" s="257"/>
      <c r="F15" s="257"/>
      <c r="G15" s="257"/>
      <c r="H15" s="257"/>
      <c r="I15" s="257"/>
      <c r="J15" s="252" t="s">
        <v>149</v>
      </c>
      <c r="K15" s="252" t="s">
        <v>150</v>
      </c>
      <c r="L15" s="252" t="s">
        <v>151</v>
      </c>
      <c r="M15" s="252" t="s">
        <v>152</v>
      </c>
      <c r="N15" s="252" t="s">
        <v>153</v>
      </c>
      <c r="O15" s="252" t="s">
        <v>154</v>
      </c>
      <c r="P15" s="252" t="s">
        <v>155</v>
      </c>
      <c r="Q15" s="252" t="s">
        <v>156</v>
      </c>
      <c r="R15" s="252" t="s">
        <v>157</v>
      </c>
      <c r="S15" s="252" t="s">
        <v>158</v>
      </c>
      <c r="T15" s="252" t="s">
        <v>159</v>
      </c>
      <c r="U15" s="254" t="s">
        <v>160</v>
      </c>
      <c r="V15" s="130"/>
      <c r="W15" s="130"/>
      <c r="X15" s="130"/>
      <c r="Y15" s="130"/>
      <c r="Z15" s="130"/>
      <c r="AA15" s="130"/>
      <c r="AB15" s="130"/>
      <c r="AC15" s="130"/>
      <c r="AD15" s="130"/>
      <c r="AE15" s="130"/>
      <c r="AF15" s="130"/>
      <c r="AG15" s="130"/>
      <c r="AH15" s="130"/>
      <c r="AI15" s="130"/>
      <c r="AJ15" s="130"/>
      <c r="AK15" s="130"/>
      <c r="AL15" s="130"/>
      <c r="AM15" s="130"/>
      <c r="AN15" s="130"/>
      <c r="AO15" s="130"/>
      <c r="AP15" s="130"/>
      <c r="AQ15" s="130"/>
      <c r="AR15" s="130"/>
      <c r="AS15" s="130"/>
      <c r="AT15" s="130"/>
      <c r="AU15" s="130"/>
      <c r="AV15" s="130"/>
      <c r="AW15" s="130"/>
      <c r="AX15" s="130"/>
      <c r="AY15" s="130"/>
      <c r="AZ15" s="130"/>
      <c r="BA15" s="130"/>
      <c r="BB15" s="130"/>
      <c r="BC15" s="130"/>
      <c r="BD15" s="130"/>
      <c r="BE15" s="130"/>
      <c r="BF15" s="130"/>
      <c r="BG15" s="130"/>
      <c r="BH15" s="130"/>
      <c r="BI15" s="130"/>
      <c r="BJ15" s="130"/>
      <c r="BK15" s="130"/>
      <c r="BL15" s="130"/>
      <c r="BM15" s="130"/>
      <c r="BN15" s="130"/>
      <c r="BO15" s="130"/>
      <c r="BP15" s="130"/>
      <c r="BQ15" s="130"/>
      <c r="BR15" s="130"/>
      <c r="BS15" s="130"/>
      <c r="BT15" s="130"/>
      <c r="BU15" s="130"/>
      <c r="BV15" s="130"/>
      <c r="BW15" s="130"/>
      <c r="BX15" s="130"/>
      <c r="BY15" s="130"/>
      <c r="BZ15" s="130"/>
      <c r="CA15" s="130"/>
      <c r="CB15" s="130"/>
      <c r="CC15" s="130"/>
      <c r="CD15" s="130"/>
      <c r="CE15" s="130"/>
      <c r="CF15" s="130"/>
      <c r="CG15" s="130"/>
      <c r="CH15" s="130"/>
      <c r="CI15" s="130"/>
      <c r="CJ15" s="130"/>
      <c r="CK15" s="130"/>
      <c r="CL15" s="130"/>
      <c r="CM15" s="130"/>
      <c r="CN15" s="130"/>
      <c r="CO15" s="130"/>
      <c r="CP15" s="130"/>
      <c r="CQ15" s="130"/>
      <c r="CR15" s="130"/>
      <c r="CS15" s="130"/>
      <c r="CT15" s="130"/>
      <c r="CU15" s="130"/>
      <c r="CV15" s="130"/>
      <c r="CW15" s="130"/>
      <c r="CX15" s="130"/>
      <c r="CY15" s="130"/>
      <c r="CZ15" s="130"/>
      <c r="DA15" s="130"/>
      <c r="DB15" s="130"/>
    </row>
    <row r="16" spans="1:106" s="132" customFormat="1" ht="44.25" customHeight="1">
      <c r="A16" s="275" t="s">
        <v>203</v>
      </c>
      <c r="B16" s="276"/>
      <c r="C16" s="276"/>
      <c r="D16" s="277"/>
      <c r="E16" s="258"/>
      <c r="F16" s="258"/>
      <c r="G16" s="258"/>
      <c r="H16" s="258"/>
      <c r="I16" s="258"/>
      <c r="J16" s="253"/>
      <c r="K16" s="253"/>
      <c r="L16" s="253"/>
      <c r="M16" s="253"/>
      <c r="N16" s="253"/>
      <c r="O16" s="253"/>
      <c r="P16" s="253"/>
      <c r="Q16" s="253"/>
      <c r="R16" s="253"/>
      <c r="S16" s="253"/>
      <c r="T16" s="253"/>
      <c r="U16" s="255"/>
    </row>
    <row r="17" spans="1:21" s="139" customFormat="1" ht="90.75" customHeight="1">
      <c r="A17" s="133" t="s">
        <v>290</v>
      </c>
      <c r="B17" s="153" t="s">
        <v>204</v>
      </c>
      <c r="C17" s="153" t="s">
        <v>205</v>
      </c>
      <c r="D17" s="134" t="s">
        <v>206</v>
      </c>
      <c r="E17" s="135" t="s">
        <v>207</v>
      </c>
      <c r="F17" s="135" t="s">
        <v>207</v>
      </c>
      <c r="G17" s="135"/>
      <c r="H17" s="135"/>
      <c r="I17" s="135"/>
      <c r="J17" s="136"/>
      <c r="K17" s="136"/>
      <c r="L17" s="137"/>
      <c r="M17" s="137"/>
      <c r="N17" s="137"/>
      <c r="O17" s="137"/>
      <c r="P17" s="137"/>
      <c r="Q17" s="137"/>
      <c r="R17" s="137"/>
      <c r="S17" s="137"/>
      <c r="T17" s="137"/>
      <c r="U17" s="138"/>
    </row>
    <row r="18" spans="1:21" s="140" customFormat="1" ht="123.75" customHeight="1">
      <c r="A18" s="133" t="s">
        <v>268</v>
      </c>
      <c r="B18" s="153" t="s">
        <v>208</v>
      </c>
      <c r="C18" s="153" t="s">
        <v>289</v>
      </c>
      <c r="D18" s="134" t="s">
        <v>206</v>
      </c>
      <c r="E18" s="135" t="s">
        <v>207</v>
      </c>
      <c r="F18" s="135" t="s">
        <v>207</v>
      </c>
      <c r="G18" s="135" t="s">
        <v>207</v>
      </c>
      <c r="H18" s="135" t="s">
        <v>207</v>
      </c>
      <c r="I18" s="135"/>
      <c r="J18" s="136"/>
      <c r="K18" s="137"/>
      <c r="L18" s="137"/>
      <c r="M18" s="137"/>
      <c r="N18" s="136"/>
      <c r="O18" s="137"/>
      <c r="P18" s="137"/>
      <c r="Q18" s="137"/>
      <c r="R18" s="136"/>
      <c r="S18" s="137"/>
      <c r="T18" s="137"/>
      <c r="U18" s="138"/>
    </row>
    <row r="19" spans="1:21" s="140" customFormat="1" ht="333.75" customHeight="1">
      <c r="A19" s="133" t="s">
        <v>269</v>
      </c>
      <c r="B19" s="153" t="s">
        <v>209</v>
      </c>
      <c r="C19" s="153" t="s">
        <v>210</v>
      </c>
      <c r="D19" s="134" t="s">
        <v>206</v>
      </c>
      <c r="E19" s="135" t="s">
        <v>207</v>
      </c>
      <c r="F19" s="135"/>
      <c r="G19" s="135"/>
      <c r="H19" s="135"/>
      <c r="I19" s="135"/>
      <c r="J19" s="136"/>
      <c r="K19" s="136"/>
      <c r="L19" s="137"/>
      <c r="M19" s="137"/>
      <c r="N19" s="137"/>
      <c r="O19" s="137"/>
      <c r="P19" s="137"/>
      <c r="Q19" s="137"/>
      <c r="R19" s="137"/>
      <c r="S19" s="137"/>
      <c r="T19" s="137"/>
      <c r="U19" s="138"/>
    </row>
    <row r="20" spans="1:21" s="140" customFormat="1" ht="105" customHeight="1">
      <c r="A20" s="133" t="s">
        <v>291</v>
      </c>
      <c r="B20" s="153" t="s">
        <v>211</v>
      </c>
      <c r="C20" s="153" t="s">
        <v>212</v>
      </c>
      <c r="D20" s="134" t="s">
        <v>206</v>
      </c>
      <c r="E20" s="135" t="s">
        <v>207</v>
      </c>
      <c r="F20" s="135"/>
      <c r="G20" s="135"/>
      <c r="H20" s="135"/>
      <c r="I20" s="135"/>
      <c r="J20" s="136"/>
      <c r="K20" s="136"/>
      <c r="L20" s="137"/>
      <c r="M20" s="137"/>
      <c r="N20" s="137"/>
      <c r="O20" s="137"/>
      <c r="P20" s="137"/>
      <c r="Q20" s="137"/>
      <c r="R20" s="137"/>
      <c r="S20" s="137"/>
      <c r="T20" s="137"/>
      <c r="U20" s="138"/>
    </row>
    <row r="21" spans="1:21" s="140" customFormat="1" ht="196.5" customHeight="1">
      <c r="A21" s="133" t="s">
        <v>270</v>
      </c>
      <c r="B21" s="153" t="s">
        <v>213</v>
      </c>
      <c r="C21" s="153" t="s">
        <v>214</v>
      </c>
      <c r="D21" s="134" t="s">
        <v>206</v>
      </c>
      <c r="E21" s="135" t="s">
        <v>207</v>
      </c>
      <c r="F21" s="135"/>
      <c r="G21" s="135"/>
      <c r="H21" s="135"/>
      <c r="I21" s="135"/>
      <c r="J21" s="136"/>
      <c r="K21" s="136"/>
      <c r="L21" s="137"/>
      <c r="M21" s="137"/>
      <c r="N21" s="137"/>
      <c r="O21" s="137"/>
      <c r="P21" s="137"/>
      <c r="Q21" s="137"/>
      <c r="R21" s="137"/>
      <c r="S21" s="137"/>
      <c r="T21" s="137"/>
      <c r="U21" s="138"/>
    </row>
    <row r="22" spans="1:21" s="140" customFormat="1" ht="148.5" customHeight="1">
      <c r="A22" s="133" t="s">
        <v>296</v>
      </c>
      <c r="B22" s="153" t="s">
        <v>285</v>
      </c>
      <c r="C22" s="153" t="s">
        <v>215</v>
      </c>
      <c r="D22" s="134" t="s">
        <v>206</v>
      </c>
      <c r="E22" s="135" t="s">
        <v>207</v>
      </c>
      <c r="F22" s="135"/>
      <c r="G22" s="135"/>
      <c r="H22" s="135" t="s">
        <v>207</v>
      </c>
      <c r="I22" s="135"/>
      <c r="J22" s="137"/>
      <c r="K22" s="136"/>
      <c r="L22" s="137"/>
      <c r="M22" s="137"/>
      <c r="N22" s="137"/>
      <c r="O22" s="137"/>
      <c r="P22" s="137"/>
      <c r="Q22" s="136"/>
      <c r="R22" s="137"/>
      <c r="S22" s="137"/>
      <c r="T22" s="137"/>
      <c r="U22" s="138"/>
    </row>
    <row r="23" spans="1:21" s="140" customFormat="1" ht="115.5" customHeight="1">
      <c r="A23" s="133" t="s">
        <v>297</v>
      </c>
      <c r="B23" s="153" t="s">
        <v>216</v>
      </c>
      <c r="C23" s="153" t="s">
        <v>217</v>
      </c>
      <c r="D23" s="134" t="s">
        <v>206</v>
      </c>
      <c r="E23" s="135" t="s">
        <v>207</v>
      </c>
      <c r="F23" s="135"/>
      <c r="G23" s="135"/>
      <c r="H23" s="135" t="s">
        <v>207</v>
      </c>
      <c r="I23" s="135"/>
      <c r="J23" s="136"/>
      <c r="K23" s="136"/>
      <c r="L23" s="137"/>
      <c r="M23" s="137"/>
      <c r="N23" s="137"/>
      <c r="O23" s="137"/>
      <c r="P23" s="136"/>
      <c r="Q23" s="136"/>
      <c r="R23" s="137"/>
      <c r="S23" s="137"/>
      <c r="T23" s="137"/>
      <c r="U23" s="138"/>
    </row>
    <row r="24" spans="1:21" s="140" customFormat="1" ht="335.25" customHeight="1">
      <c r="A24" s="133" t="s">
        <v>271</v>
      </c>
      <c r="B24" s="153" t="s">
        <v>218</v>
      </c>
      <c r="C24" s="153" t="s">
        <v>219</v>
      </c>
      <c r="D24" s="134" t="s">
        <v>206</v>
      </c>
      <c r="E24" s="135" t="s">
        <v>207</v>
      </c>
      <c r="F24" s="135"/>
      <c r="G24" s="135"/>
      <c r="H24" s="135"/>
      <c r="I24" s="135"/>
      <c r="J24" s="137"/>
      <c r="K24" s="136"/>
      <c r="L24" s="136"/>
      <c r="M24" s="137"/>
      <c r="N24" s="137"/>
      <c r="O24" s="141"/>
      <c r="P24" s="136"/>
      <c r="Q24" s="136"/>
      <c r="R24" s="137"/>
      <c r="S24" s="137"/>
      <c r="T24" s="137"/>
      <c r="U24" s="141"/>
    </row>
    <row r="25" spans="1:21" s="140" customFormat="1" ht="90.75" customHeight="1">
      <c r="A25" s="133" t="s">
        <v>272</v>
      </c>
      <c r="B25" s="153" t="s">
        <v>220</v>
      </c>
      <c r="C25" s="153" t="s">
        <v>221</v>
      </c>
      <c r="D25" s="134" t="s">
        <v>206</v>
      </c>
      <c r="E25" s="135" t="s">
        <v>207</v>
      </c>
      <c r="F25" s="135" t="s">
        <v>207</v>
      </c>
      <c r="G25" s="135"/>
      <c r="H25" s="135"/>
      <c r="I25" s="135"/>
      <c r="J25" s="136"/>
      <c r="K25" s="136"/>
      <c r="L25" s="137"/>
      <c r="M25" s="137"/>
      <c r="N25" s="137"/>
      <c r="O25" s="137"/>
      <c r="P25" s="137"/>
      <c r="Q25" s="137"/>
      <c r="R25" s="137"/>
      <c r="S25" s="137"/>
      <c r="T25" s="137"/>
      <c r="U25" s="138"/>
    </row>
    <row r="26" spans="1:21" s="140" customFormat="1" ht="129" customHeight="1">
      <c r="A26" s="133" t="s">
        <v>273</v>
      </c>
      <c r="B26" s="153" t="s">
        <v>222</v>
      </c>
      <c r="C26" s="153" t="s">
        <v>223</v>
      </c>
      <c r="D26" s="134" t="s">
        <v>206</v>
      </c>
      <c r="E26" s="135" t="s">
        <v>207</v>
      </c>
      <c r="F26" s="135"/>
      <c r="G26" s="135"/>
      <c r="H26" s="135"/>
      <c r="I26" s="135"/>
      <c r="J26" s="137"/>
      <c r="K26" s="137"/>
      <c r="L26" s="137"/>
      <c r="M26" s="137"/>
      <c r="N26" s="137"/>
      <c r="O26" s="136"/>
      <c r="P26" s="136"/>
      <c r="Q26" s="137"/>
      <c r="R26" s="137"/>
      <c r="S26" s="137"/>
      <c r="T26" s="137"/>
      <c r="U26" s="138"/>
    </row>
    <row r="27" spans="1:21" s="140" customFormat="1" ht="212.25" customHeight="1">
      <c r="A27" s="133" t="s">
        <v>274</v>
      </c>
      <c r="B27" s="154" t="s">
        <v>224</v>
      </c>
      <c r="C27" s="154" t="s">
        <v>225</v>
      </c>
      <c r="D27" s="134" t="s">
        <v>206</v>
      </c>
      <c r="E27" s="135" t="s">
        <v>207</v>
      </c>
      <c r="F27" s="135"/>
      <c r="G27" s="135"/>
      <c r="H27" s="135" t="s">
        <v>207</v>
      </c>
      <c r="I27" s="135"/>
      <c r="J27" s="136"/>
      <c r="K27" s="137"/>
      <c r="L27" s="137"/>
      <c r="M27" s="137"/>
      <c r="N27" s="137"/>
      <c r="O27" s="137"/>
      <c r="P27" s="136"/>
      <c r="Q27" s="137"/>
      <c r="R27" s="137"/>
      <c r="S27" s="137"/>
      <c r="T27" s="137"/>
      <c r="U27" s="138"/>
    </row>
    <row r="28" spans="1:21" s="140" customFormat="1" ht="195.75" customHeight="1">
      <c r="A28" s="133" t="s">
        <v>226</v>
      </c>
      <c r="B28" s="154" t="s">
        <v>227</v>
      </c>
      <c r="C28" s="154" t="s">
        <v>292</v>
      </c>
      <c r="D28" s="134" t="s">
        <v>206</v>
      </c>
      <c r="E28" s="135" t="s">
        <v>207</v>
      </c>
      <c r="F28" s="135"/>
      <c r="G28" s="135"/>
      <c r="H28" s="135" t="s">
        <v>207</v>
      </c>
      <c r="I28" s="135"/>
      <c r="J28" s="137"/>
      <c r="L28" s="137"/>
      <c r="M28" s="137"/>
      <c r="N28" s="137"/>
      <c r="O28" s="137"/>
      <c r="P28" s="136"/>
      <c r="Q28" s="136"/>
      <c r="R28" s="137"/>
      <c r="S28" s="137"/>
      <c r="T28" s="137"/>
      <c r="U28" s="138"/>
    </row>
    <row r="29" spans="1:21" s="140" customFormat="1" ht="219" customHeight="1">
      <c r="A29" s="133" t="s">
        <v>298</v>
      </c>
      <c r="B29" s="153" t="s">
        <v>228</v>
      </c>
      <c r="C29" s="153" t="s">
        <v>293</v>
      </c>
      <c r="D29" s="134" t="s">
        <v>206</v>
      </c>
      <c r="E29" s="135" t="s">
        <v>207</v>
      </c>
      <c r="F29" s="135"/>
      <c r="G29" s="135"/>
      <c r="H29" s="135"/>
      <c r="I29" s="135"/>
      <c r="J29" s="137"/>
      <c r="K29" s="137"/>
      <c r="L29" s="137"/>
      <c r="M29" s="136"/>
      <c r="N29" s="136"/>
      <c r="O29" s="137"/>
      <c r="P29" s="137"/>
      <c r="Q29" s="137"/>
      <c r="R29" s="137"/>
      <c r="S29" s="136"/>
      <c r="T29" s="136"/>
      <c r="U29" s="138"/>
    </row>
    <row r="30" spans="1:21" s="140" customFormat="1" ht="133.5" customHeight="1">
      <c r="A30" s="133" t="s">
        <v>275</v>
      </c>
      <c r="B30" s="153" t="s">
        <v>229</v>
      </c>
      <c r="C30" s="153" t="s">
        <v>294</v>
      </c>
      <c r="D30" s="134" t="s">
        <v>206</v>
      </c>
      <c r="E30" s="135" t="s">
        <v>207</v>
      </c>
      <c r="F30" s="135"/>
      <c r="G30" s="135"/>
      <c r="H30" s="135" t="s">
        <v>207</v>
      </c>
      <c r="I30" s="135"/>
      <c r="J30" s="137"/>
      <c r="K30" s="137"/>
      <c r="L30" s="137"/>
      <c r="M30" s="136"/>
      <c r="N30" s="136"/>
      <c r="O30" s="136"/>
      <c r="P30" s="136"/>
      <c r="Q30" s="136"/>
      <c r="R30" s="136"/>
      <c r="S30" s="136"/>
      <c r="T30" s="136"/>
      <c r="U30" s="138"/>
    </row>
    <row r="31" spans="1:21" s="140" customFormat="1" ht="133.5" customHeight="1">
      <c r="A31" s="133" t="s">
        <v>265</v>
      </c>
      <c r="B31" s="153" t="s">
        <v>266</v>
      </c>
      <c r="C31" s="153" t="s">
        <v>267</v>
      </c>
      <c r="D31" s="134" t="s">
        <v>206</v>
      </c>
      <c r="E31" s="135" t="s">
        <v>207</v>
      </c>
      <c r="F31" s="135"/>
      <c r="G31" s="135"/>
      <c r="H31" s="135"/>
      <c r="I31" s="135"/>
      <c r="J31" s="137"/>
      <c r="K31" s="137"/>
      <c r="L31" s="137"/>
      <c r="M31" s="136"/>
      <c r="N31" s="136"/>
      <c r="O31" s="136"/>
      <c r="P31" s="136"/>
      <c r="Q31" s="136"/>
      <c r="R31" s="136"/>
      <c r="S31" s="136"/>
      <c r="T31" s="136"/>
      <c r="U31" s="138"/>
    </row>
    <row r="32" spans="1:21" s="140" customFormat="1" ht="232.5" customHeight="1">
      <c r="A32" s="187" t="s">
        <v>276</v>
      </c>
      <c r="B32" s="153" t="s">
        <v>230</v>
      </c>
      <c r="C32" s="153" t="s">
        <v>231</v>
      </c>
      <c r="D32" s="134" t="s">
        <v>206</v>
      </c>
      <c r="E32" s="135" t="s">
        <v>207</v>
      </c>
      <c r="F32" s="135"/>
      <c r="G32" s="135"/>
      <c r="H32" s="135"/>
      <c r="I32" s="135"/>
      <c r="J32" s="137"/>
      <c r="K32" s="137"/>
      <c r="L32" s="137"/>
      <c r="M32" s="136"/>
      <c r="N32" s="136"/>
      <c r="O32" s="137"/>
      <c r="P32" s="137"/>
      <c r="Q32" s="137"/>
      <c r="R32" s="137"/>
      <c r="S32" s="137"/>
      <c r="T32" s="137"/>
      <c r="U32" s="138"/>
    </row>
    <row r="33" spans="1:21" s="140" customFormat="1" ht="90.75" customHeight="1">
      <c r="A33" s="133" t="s">
        <v>277</v>
      </c>
      <c r="B33" s="154" t="s">
        <v>232</v>
      </c>
      <c r="C33" s="155" t="s">
        <v>233</v>
      </c>
      <c r="D33" s="134" t="s">
        <v>206</v>
      </c>
      <c r="E33" s="143" t="s">
        <v>207</v>
      </c>
      <c r="F33" s="143"/>
      <c r="G33" s="143"/>
      <c r="H33" s="143"/>
      <c r="I33" s="143"/>
      <c r="J33" s="141"/>
      <c r="K33" s="141"/>
      <c r="L33" s="141"/>
      <c r="M33" s="141"/>
      <c r="N33" s="141"/>
      <c r="O33" s="141"/>
      <c r="P33" s="136"/>
      <c r="Q33" s="136"/>
      <c r="R33" s="136"/>
      <c r="S33" s="136"/>
      <c r="T33" s="136"/>
      <c r="U33" s="186"/>
    </row>
    <row r="34" spans="1:21" s="140" customFormat="1" ht="90.75" customHeight="1">
      <c r="A34" s="133" t="s">
        <v>278</v>
      </c>
      <c r="B34" s="155" t="s">
        <v>295</v>
      </c>
      <c r="C34" s="155" t="s">
        <v>234</v>
      </c>
      <c r="D34" s="134" t="s">
        <v>206</v>
      </c>
      <c r="E34" s="143" t="s">
        <v>207</v>
      </c>
      <c r="F34" s="143"/>
      <c r="G34" s="143"/>
      <c r="H34" s="143"/>
      <c r="I34" s="143"/>
      <c r="J34" s="141"/>
      <c r="K34" s="141"/>
      <c r="L34" s="141"/>
      <c r="M34" s="141"/>
      <c r="N34" s="136"/>
      <c r="O34" s="136"/>
      <c r="P34" s="141"/>
      <c r="Q34" s="141"/>
      <c r="R34" s="141"/>
      <c r="S34" s="141"/>
      <c r="T34" s="136"/>
      <c r="U34" s="136"/>
    </row>
    <row r="35" spans="1:21" s="140" customFormat="1" ht="90.75" customHeight="1">
      <c r="A35" s="133" t="s">
        <v>279</v>
      </c>
      <c r="B35" s="155" t="s">
        <v>235</v>
      </c>
      <c r="C35" s="155" t="s">
        <v>236</v>
      </c>
      <c r="D35" s="134" t="s">
        <v>206</v>
      </c>
      <c r="E35" s="143" t="s">
        <v>207</v>
      </c>
      <c r="F35" s="143"/>
      <c r="G35" s="143"/>
      <c r="H35" s="143"/>
      <c r="I35" s="143"/>
      <c r="J35" s="141"/>
      <c r="K35" s="141"/>
      <c r="L35" s="141"/>
      <c r="M35" s="141"/>
      <c r="N35" s="136"/>
      <c r="O35" s="136"/>
      <c r="P35" s="141"/>
      <c r="Q35" s="141"/>
      <c r="R35" s="141"/>
      <c r="S35" s="141"/>
      <c r="T35" s="136"/>
      <c r="U35" s="136"/>
    </row>
    <row r="36" spans="1:21" s="140" customFormat="1" ht="90.75" customHeight="1">
      <c r="A36" s="133" t="s">
        <v>280</v>
      </c>
      <c r="B36" s="155" t="s">
        <v>283</v>
      </c>
      <c r="C36" s="155" t="s">
        <v>284</v>
      </c>
      <c r="D36" s="134" t="s">
        <v>206</v>
      </c>
      <c r="E36" s="143" t="s">
        <v>207</v>
      </c>
      <c r="F36" s="143"/>
      <c r="G36" s="143"/>
      <c r="H36" s="143"/>
      <c r="I36" s="143"/>
      <c r="J36" s="141"/>
      <c r="K36" s="141"/>
      <c r="L36" s="141"/>
      <c r="M36" s="136"/>
      <c r="N36" s="136"/>
      <c r="O36" s="136"/>
      <c r="P36" s="136"/>
      <c r="Q36" s="136"/>
      <c r="R36" s="136"/>
      <c r="S36" s="136"/>
      <c r="T36" s="136"/>
      <c r="U36" s="136"/>
    </row>
    <row r="37" spans="1:21" s="140" customFormat="1" ht="90.75" customHeight="1">
      <c r="A37" s="182" t="s">
        <v>237</v>
      </c>
      <c r="B37" s="153"/>
      <c r="C37" s="153"/>
      <c r="D37" s="134" t="s">
        <v>206</v>
      </c>
      <c r="E37" s="135" t="s">
        <v>207</v>
      </c>
      <c r="F37" s="135"/>
      <c r="G37" s="135"/>
      <c r="H37" s="135"/>
      <c r="I37" s="135" t="s">
        <v>207</v>
      </c>
      <c r="J37" s="183"/>
      <c r="K37" s="183"/>
      <c r="L37" s="183"/>
      <c r="M37" s="183"/>
      <c r="N37" s="183"/>
      <c r="O37" s="184"/>
      <c r="P37" s="184"/>
      <c r="Q37" s="184"/>
      <c r="R37" s="183"/>
      <c r="S37" s="183"/>
      <c r="T37" s="183"/>
      <c r="U37" s="144"/>
    </row>
    <row r="38" spans="1:21" s="140" customFormat="1" ht="129" customHeight="1">
      <c r="A38" s="142" t="s">
        <v>281</v>
      </c>
      <c r="B38" s="155" t="s">
        <v>238</v>
      </c>
      <c r="C38" s="155" t="s">
        <v>239</v>
      </c>
      <c r="D38" s="134" t="s">
        <v>206</v>
      </c>
      <c r="E38" s="143" t="s">
        <v>207</v>
      </c>
      <c r="F38" s="143" t="s">
        <v>207</v>
      </c>
      <c r="G38" s="143"/>
      <c r="H38" s="143"/>
      <c r="I38" s="143"/>
      <c r="J38" s="145"/>
      <c r="K38" s="145"/>
      <c r="L38" s="145"/>
      <c r="M38" s="145"/>
      <c r="N38" s="145"/>
      <c r="O38" s="145"/>
      <c r="P38" s="145"/>
      <c r="Q38" s="145"/>
      <c r="R38" s="145"/>
      <c r="S38" s="145"/>
      <c r="T38" s="145"/>
      <c r="U38" s="146"/>
    </row>
    <row r="39" spans="1:21" s="132" customFormat="1" ht="115.5" customHeight="1">
      <c r="A39" s="142" t="s">
        <v>282</v>
      </c>
      <c r="B39" s="155" t="s">
        <v>240</v>
      </c>
      <c r="C39" s="155" t="s">
        <v>241</v>
      </c>
      <c r="D39" s="142"/>
      <c r="E39" s="147"/>
      <c r="F39" s="147"/>
      <c r="G39" s="147" t="s">
        <v>207</v>
      </c>
      <c r="H39" s="147" t="s">
        <v>207</v>
      </c>
      <c r="I39" s="135"/>
      <c r="J39" s="145"/>
      <c r="K39" s="145"/>
      <c r="L39" s="145"/>
      <c r="M39" s="145"/>
      <c r="N39" s="145"/>
      <c r="O39" s="145"/>
      <c r="P39" s="145"/>
      <c r="Q39" s="145"/>
      <c r="R39" s="145"/>
      <c r="S39" s="145"/>
      <c r="T39" s="145"/>
      <c r="U39" s="146"/>
    </row>
    <row r="40" spans="1:21" s="132" customFormat="1" ht="84" customHeight="1" thickBot="1">
      <c r="A40" s="185" t="s">
        <v>242</v>
      </c>
      <c r="B40" s="185" t="s">
        <v>287</v>
      </c>
      <c r="C40" s="281" t="s">
        <v>288</v>
      </c>
      <c r="D40" s="282"/>
      <c r="E40" s="282"/>
      <c r="F40" s="282"/>
      <c r="G40" s="282"/>
      <c r="H40" s="282"/>
      <c r="I40" s="282"/>
      <c r="J40" s="282"/>
      <c r="K40" s="282"/>
      <c r="L40" s="282"/>
      <c r="M40" s="282"/>
      <c r="N40" s="282"/>
      <c r="O40" s="282"/>
      <c r="P40" s="282"/>
      <c r="Q40" s="282"/>
      <c r="R40" s="282"/>
      <c r="S40" s="282"/>
      <c r="T40" s="282"/>
      <c r="U40" s="283"/>
    </row>
    <row r="41" spans="1:21" s="149" customFormat="1" ht="136.5" customHeight="1">
      <c r="A41" s="268" t="s">
        <v>243</v>
      </c>
      <c r="B41" s="268"/>
      <c r="C41" s="268"/>
      <c r="D41" s="268"/>
      <c r="E41" s="268"/>
      <c r="F41" s="268"/>
      <c r="G41" s="268"/>
      <c r="H41" s="268"/>
      <c r="I41" s="268"/>
      <c r="J41" s="268"/>
      <c r="K41" s="268"/>
      <c r="L41" s="148"/>
      <c r="M41" s="148"/>
      <c r="N41" s="148"/>
      <c r="O41" s="148"/>
      <c r="P41" s="148"/>
      <c r="Q41" s="148"/>
      <c r="R41" s="148"/>
      <c r="S41" s="148"/>
    </row>
  </sheetData>
  <mergeCells count="34">
    <mergeCell ref="F13:F16"/>
    <mergeCell ref="G13:G16"/>
    <mergeCell ref="B5:U5"/>
    <mergeCell ref="B6:U6"/>
    <mergeCell ref="A41:K41"/>
    <mergeCell ref="A12:A15"/>
    <mergeCell ref="B12:B15"/>
    <mergeCell ref="C12:C15"/>
    <mergeCell ref="J13:U14"/>
    <mergeCell ref="A16:D16"/>
    <mergeCell ref="J12:U12"/>
    <mergeCell ref="D12:D15"/>
    <mergeCell ref="E12:I12"/>
    <mergeCell ref="N15:N16"/>
    <mergeCell ref="O15:O16"/>
    <mergeCell ref="S15:S16"/>
    <mergeCell ref="C40:U40"/>
    <mergeCell ref="E13:E16"/>
    <mergeCell ref="B1:U3"/>
    <mergeCell ref="T15:T16"/>
    <mergeCell ref="U15:U16"/>
    <mergeCell ref="H13:H16"/>
    <mergeCell ref="P15:P16"/>
    <mergeCell ref="Q15:Q16"/>
    <mergeCell ref="R15:R16"/>
    <mergeCell ref="I13:I16"/>
    <mergeCell ref="J15:J16"/>
    <mergeCell ref="K15:K16"/>
    <mergeCell ref="L15:L16"/>
    <mergeCell ref="M15:M16"/>
    <mergeCell ref="A8:XFD11"/>
    <mergeCell ref="A1:A3"/>
    <mergeCell ref="B4:U4"/>
    <mergeCell ref="B7:U7"/>
  </mergeCells>
  <pageMargins left="0.31496062992125984" right="0.08" top="0.41" bottom="7.874015748031496E-2" header="0.21" footer="0.31496062992125984"/>
  <pageSetup paperSize="256" scale="29" fitToHeight="0" orientation="landscape"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T56"/>
  <sheetViews>
    <sheetView workbookViewId="0">
      <selection activeCell="D12" sqref="D12"/>
    </sheetView>
  </sheetViews>
  <sheetFormatPr baseColWidth="10" defaultColWidth="11.42578125" defaultRowHeight="15"/>
  <cols>
    <col min="1" max="1" width="4.5703125" customWidth="1"/>
    <col min="2" max="2" width="48.7109375" customWidth="1"/>
    <col min="3" max="3" width="12.140625" bestFit="1" customWidth="1"/>
    <col min="8" max="8" width="11.5703125" customWidth="1"/>
    <col min="9" max="9" width="5.28515625" customWidth="1"/>
    <col min="10" max="10" width="8.28515625" customWidth="1"/>
    <col min="17" max="17" width="21.42578125" customWidth="1"/>
    <col min="18" max="18" width="22.7109375" customWidth="1"/>
    <col min="20" max="20" width="45.28515625" customWidth="1"/>
  </cols>
  <sheetData>
    <row r="1" spans="2:20" ht="15.75" thickBot="1"/>
    <row r="2" spans="2:20">
      <c r="B2" s="209" t="s">
        <v>37</v>
      </c>
      <c r="C2" s="196" t="s">
        <v>244</v>
      </c>
      <c r="D2" s="301"/>
      <c r="E2" s="301"/>
      <c r="F2" s="301"/>
      <c r="G2" s="301"/>
      <c r="H2" s="301"/>
      <c r="I2" s="301"/>
      <c r="J2" s="301"/>
      <c r="K2" s="301"/>
      <c r="L2" s="301"/>
      <c r="M2" s="301"/>
      <c r="N2" s="301"/>
      <c r="O2" s="216"/>
      <c r="P2" s="216"/>
      <c r="Q2" s="217"/>
    </row>
    <row r="3" spans="2:20">
      <c r="B3" s="210"/>
      <c r="C3" s="302"/>
      <c r="D3" s="302"/>
      <c r="E3" s="302"/>
      <c r="F3" s="302"/>
      <c r="G3" s="302"/>
      <c r="H3" s="302"/>
      <c r="I3" s="302"/>
      <c r="J3" s="302"/>
      <c r="K3" s="302"/>
      <c r="L3" s="302"/>
      <c r="M3" s="302"/>
      <c r="N3" s="302"/>
      <c r="O3" s="218"/>
      <c r="P3" s="218"/>
      <c r="Q3" s="219"/>
    </row>
    <row r="4" spans="2:20">
      <c r="B4" s="210"/>
      <c r="C4" s="302"/>
      <c r="D4" s="302"/>
      <c r="E4" s="302"/>
      <c r="F4" s="302"/>
      <c r="G4" s="302"/>
      <c r="H4" s="302"/>
      <c r="I4" s="302"/>
      <c r="J4" s="302"/>
      <c r="K4" s="302"/>
      <c r="L4" s="302"/>
      <c r="M4" s="302"/>
      <c r="N4" s="302"/>
      <c r="O4" s="218"/>
      <c r="P4" s="218"/>
      <c r="Q4" s="219"/>
    </row>
    <row r="5" spans="2:20" ht="15.75" thickBot="1">
      <c r="B5" s="300"/>
      <c r="C5" s="303"/>
      <c r="D5" s="304"/>
      <c r="E5" s="304"/>
      <c r="F5" s="304"/>
      <c r="G5" s="304"/>
      <c r="H5" s="304"/>
      <c r="I5" s="304"/>
      <c r="J5" s="304"/>
      <c r="K5" s="304"/>
      <c r="L5" s="304"/>
      <c r="M5" s="304"/>
      <c r="N5" s="304"/>
      <c r="O5" s="220"/>
      <c r="P5" s="220"/>
      <c r="Q5" s="221"/>
    </row>
    <row r="6" spans="2:20" ht="17.25" thickBot="1">
      <c r="B6" s="47" t="s">
        <v>87</v>
      </c>
      <c r="C6" s="48">
        <v>43465</v>
      </c>
      <c r="D6" s="49"/>
    </row>
    <row r="7" spans="2:20" ht="16.5">
      <c r="B7" s="61"/>
      <c r="C7" s="62"/>
      <c r="D7" s="49"/>
    </row>
    <row r="8" spans="2:20" ht="17.25" thickBot="1">
      <c r="B8" s="49"/>
      <c r="C8" s="49"/>
      <c r="D8" s="49"/>
    </row>
    <row r="9" spans="2:20" ht="15.75" thickBot="1">
      <c r="B9" s="32">
        <v>1</v>
      </c>
      <c r="C9" s="294">
        <v>2</v>
      </c>
      <c r="D9" s="294"/>
      <c r="E9" s="294"/>
      <c r="F9" s="294"/>
      <c r="G9" s="294"/>
      <c r="H9" s="294"/>
      <c r="I9" s="294"/>
      <c r="J9" s="294">
        <v>3</v>
      </c>
      <c r="K9" s="294"/>
      <c r="L9" s="294">
        <v>4</v>
      </c>
      <c r="M9" s="294"/>
      <c r="N9" s="294">
        <v>4</v>
      </c>
      <c r="O9" s="294"/>
      <c r="P9" s="299"/>
      <c r="Q9" s="285">
        <v>5</v>
      </c>
      <c r="R9" s="286"/>
    </row>
    <row r="10" spans="2:20" ht="30" customHeight="1" thickBot="1">
      <c r="B10" s="296" t="s">
        <v>245</v>
      </c>
      <c r="C10" s="292" t="s">
        <v>88</v>
      </c>
      <c r="D10" s="298"/>
      <c r="E10" s="298"/>
      <c r="F10" s="298"/>
      <c r="G10" s="298"/>
      <c r="H10" s="290" t="s">
        <v>89</v>
      </c>
      <c r="I10" s="291"/>
      <c r="J10" s="290" t="s">
        <v>90</v>
      </c>
      <c r="K10" s="291"/>
      <c r="L10" s="290" t="s">
        <v>91</v>
      </c>
      <c r="M10" s="291"/>
      <c r="N10" s="284" t="s">
        <v>92</v>
      </c>
      <c r="O10" s="284" t="s">
        <v>93</v>
      </c>
      <c r="P10" s="284" t="s">
        <v>94</v>
      </c>
      <c r="Q10" s="284" t="s">
        <v>95</v>
      </c>
      <c r="R10" s="284" t="s">
        <v>246</v>
      </c>
    </row>
    <row r="11" spans="2:20" ht="30" customHeight="1" thickBot="1">
      <c r="B11" s="297"/>
      <c r="C11" s="1" t="s">
        <v>96</v>
      </c>
      <c r="D11" s="2" t="s">
        <v>97</v>
      </c>
      <c r="E11" s="3" t="s">
        <v>98</v>
      </c>
      <c r="F11" s="4" t="s">
        <v>99</v>
      </c>
      <c r="G11" s="33" t="s">
        <v>100</v>
      </c>
      <c r="H11" s="292"/>
      <c r="I11" s="293"/>
      <c r="J11" s="292"/>
      <c r="K11" s="293"/>
      <c r="L11" s="292"/>
      <c r="M11" s="293"/>
      <c r="N11" s="295"/>
      <c r="O11" s="295"/>
      <c r="P11" s="295"/>
      <c r="Q11" s="295"/>
      <c r="R11" s="284"/>
    </row>
    <row r="12" spans="2:20">
      <c r="B12" s="23" t="s">
        <v>247</v>
      </c>
      <c r="C12" s="20"/>
      <c r="D12" s="10">
        <v>1</v>
      </c>
      <c r="E12" s="10"/>
      <c r="F12" s="10"/>
      <c r="G12" s="11">
        <f t="shared" ref="G12" si="0">SUM(C12:F12)</f>
        <v>1</v>
      </c>
      <c r="H12" s="11" t="str">
        <f>+IF(($C12/$G12)&gt;=0.2,"Extremo",+IF((($C12/G12)+($D12/$G12))&gt;=0.3,"Alto",+IF((($C12/$G12)+($D12/$G12)+($E12/$G12))&gt;=0.4,"Moderado",+IF(($C12/$G12)+($D12/$G12)+($E12/$G12)+($F12/$G12)&gt;=0.5,"Bajo",""))))</f>
        <v>Alto</v>
      </c>
      <c r="I12" s="13">
        <f>(IF(H12="Extremo",50%,(IF(H12="Alto",40%,IF(H12="Moderado",15%,IF(H12="Bajo",10%,0))))))</f>
        <v>0.4</v>
      </c>
      <c r="J12" s="9" t="s">
        <v>101</v>
      </c>
      <c r="K12" s="13">
        <f>IF(J12="Si",100%,IF(J12="No",0,0))</f>
        <v>0</v>
      </c>
      <c r="L12" s="9"/>
      <c r="M12" s="13">
        <f>IF(L12="Si",20%,IF(L12="No",0,0))</f>
        <v>0</v>
      </c>
      <c r="N12" s="26"/>
      <c r="O12" s="12">
        <f>+$C$6-N12</f>
        <v>43465</v>
      </c>
      <c r="P12" s="27">
        <f>IF(O12&gt;=1080,30%,IF(O12&gt;=720,20%,IF(O12&gt;=360,10%,IF(O12&lt;=359,0%,0))))</f>
        <v>0.3</v>
      </c>
      <c r="Q12" s="50">
        <f>IF(K12=100%,100%,(I12+M12+P12))</f>
        <v>0.7</v>
      </c>
      <c r="R12" s="53">
        <f>+RANK(Q12,$Q$12:$Q$29,0)</f>
        <v>4</v>
      </c>
      <c r="T12" s="50">
        <f>IF(N12=100%,100%,(L12+P12+S12))</f>
        <v>0.3</v>
      </c>
    </row>
    <row r="13" spans="2:20">
      <c r="B13" s="24" t="s">
        <v>248</v>
      </c>
      <c r="C13" s="21"/>
      <c r="D13" s="6"/>
      <c r="E13" s="6"/>
      <c r="F13" s="6">
        <v>1</v>
      </c>
      <c r="G13" s="7">
        <f t="shared" ref="G13:G25" si="1">SUM(C13:F13)</f>
        <v>1</v>
      </c>
      <c r="H13" s="7" t="str">
        <f t="shared" ref="H13:H25" si="2">+IF(($C13/$G13)&gt;=0.2,"Extremo",+IF((($C13/G13)+($D13/$G13))&gt;=0.3,"Alto",+IF((($C13/$G13)+($D13/$G13)+($E13/$G13))&gt;=0.4,"Moderado",+IF(($C13/$G13)+($D13/$G13)+($E13/$G13)+($F13/$G13)&gt;=0.5,"Bajo",""))))</f>
        <v>Bajo</v>
      </c>
      <c r="I13" s="15">
        <f t="shared" ref="I13:I25" si="3">(IF(H13="Extremo",50%,(IF(H13="Alto",40%,IF(H13="Moderado",15%,IF(H13="Bajo",10%,0))))))</f>
        <v>0.1</v>
      </c>
      <c r="J13" s="14"/>
      <c r="K13" s="15">
        <f t="shared" ref="K13:K25" si="4">IF(J13="Si",100%,IF(J13="No",0,0))</f>
        <v>0</v>
      </c>
      <c r="L13" s="14"/>
      <c r="M13" s="15">
        <f t="shared" ref="M13:M25" si="5">IF(L13="Si",20%,IF(L13="No",0,0))</f>
        <v>0</v>
      </c>
      <c r="N13" s="28"/>
      <c r="O13" s="8">
        <f t="shared" ref="O13:O25" si="6">+$C$6-N13</f>
        <v>43465</v>
      </c>
      <c r="P13" s="29">
        <f t="shared" ref="P13:P25" si="7">IF(O13&gt;=1080,30%,IF(O13&gt;=720,20%,IF(O13&gt;=360,10%,IF(O13&lt;=359,0%,0))))</f>
        <v>0.3</v>
      </c>
      <c r="Q13" s="51">
        <f t="shared" ref="Q13:Q25" si="8">IF(K13=100%,100%,(I13+M13+P13))</f>
        <v>0.4</v>
      </c>
      <c r="R13" s="54">
        <f t="shared" ref="R13:R29" si="9">+RANK(Q13,$Q$12:$Q$29,0)</f>
        <v>15</v>
      </c>
    </row>
    <row r="14" spans="2:20">
      <c r="B14" s="24" t="s">
        <v>249</v>
      </c>
      <c r="C14" s="21"/>
      <c r="D14" s="6"/>
      <c r="E14" s="6">
        <v>1</v>
      </c>
      <c r="F14" s="6"/>
      <c r="G14" s="7">
        <f t="shared" si="1"/>
        <v>1</v>
      </c>
      <c r="H14" s="7" t="str">
        <f t="shared" si="2"/>
        <v>Moderado</v>
      </c>
      <c r="I14" s="15">
        <f t="shared" si="3"/>
        <v>0.15</v>
      </c>
      <c r="J14" s="14"/>
      <c r="K14" s="15">
        <f t="shared" si="4"/>
        <v>0</v>
      </c>
      <c r="L14" s="14"/>
      <c r="M14" s="15">
        <f t="shared" si="5"/>
        <v>0</v>
      </c>
      <c r="N14" s="28"/>
      <c r="O14" s="8">
        <f t="shared" si="6"/>
        <v>43465</v>
      </c>
      <c r="P14" s="29">
        <f t="shared" si="7"/>
        <v>0.3</v>
      </c>
      <c r="Q14" s="51">
        <f t="shared" si="8"/>
        <v>0.44999999999999996</v>
      </c>
      <c r="R14" s="54">
        <f t="shared" si="9"/>
        <v>9</v>
      </c>
    </row>
    <row r="15" spans="2:20">
      <c r="B15" s="24" t="s">
        <v>250</v>
      </c>
      <c r="C15" s="21">
        <v>1</v>
      </c>
      <c r="D15" s="6"/>
      <c r="E15" s="6"/>
      <c r="F15" s="6"/>
      <c r="G15" s="7">
        <f t="shared" si="1"/>
        <v>1</v>
      </c>
      <c r="H15" s="7" t="str">
        <f t="shared" si="2"/>
        <v>Extremo</v>
      </c>
      <c r="I15" s="15">
        <f t="shared" si="3"/>
        <v>0.5</v>
      </c>
      <c r="J15" s="14"/>
      <c r="K15" s="15">
        <f t="shared" si="4"/>
        <v>0</v>
      </c>
      <c r="L15" s="14"/>
      <c r="M15" s="15">
        <f t="shared" si="5"/>
        <v>0</v>
      </c>
      <c r="N15" s="28"/>
      <c r="O15" s="8">
        <f t="shared" si="6"/>
        <v>43465</v>
      </c>
      <c r="P15" s="29">
        <f t="shared" si="7"/>
        <v>0.3</v>
      </c>
      <c r="Q15" s="51">
        <f t="shared" si="8"/>
        <v>0.8</v>
      </c>
      <c r="R15" s="54">
        <f t="shared" si="9"/>
        <v>1</v>
      </c>
    </row>
    <row r="16" spans="2:20">
      <c r="B16" s="24" t="s">
        <v>251</v>
      </c>
      <c r="C16" s="21"/>
      <c r="D16" s="6">
        <v>4</v>
      </c>
      <c r="E16" s="6"/>
      <c r="F16" s="6"/>
      <c r="G16" s="7">
        <f t="shared" si="1"/>
        <v>4</v>
      </c>
      <c r="H16" s="7" t="str">
        <f t="shared" si="2"/>
        <v>Alto</v>
      </c>
      <c r="I16" s="15">
        <f t="shared" si="3"/>
        <v>0.4</v>
      </c>
      <c r="J16" s="14"/>
      <c r="K16" s="15">
        <f t="shared" si="4"/>
        <v>0</v>
      </c>
      <c r="L16" s="14"/>
      <c r="M16" s="15">
        <f t="shared" si="5"/>
        <v>0</v>
      </c>
      <c r="N16" s="28"/>
      <c r="O16" s="8">
        <f t="shared" si="6"/>
        <v>43465</v>
      </c>
      <c r="P16" s="29">
        <f t="shared" si="7"/>
        <v>0.3</v>
      </c>
      <c r="Q16" s="51">
        <f t="shared" si="8"/>
        <v>0.7</v>
      </c>
      <c r="R16" s="54">
        <f t="shared" si="9"/>
        <v>4</v>
      </c>
    </row>
    <row r="17" spans="2:18">
      <c r="B17" s="24" t="s">
        <v>252</v>
      </c>
      <c r="C17" s="21"/>
      <c r="D17" s="6"/>
      <c r="E17" s="6">
        <v>1</v>
      </c>
      <c r="F17" s="6"/>
      <c r="G17" s="7">
        <f t="shared" si="1"/>
        <v>1</v>
      </c>
      <c r="H17" s="7" t="str">
        <f t="shared" si="2"/>
        <v>Moderado</v>
      </c>
      <c r="I17" s="15">
        <f t="shared" si="3"/>
        <v>0.15</v>
      </c>
      <c r="J17" s="14"/>
      <c r="K17" s="15">
        <f t="shared" si="4"/>
        <v>0</v>
      </c>
      <c r="L17" s="14"/>
      <c r="M17" s="15">
        <f t="shared" si="5"/>
        <v>0</v>
      </c>
      <c r="N17" s="28"/>
      <c r="O17" s="8">
        <f t="shared" si="6"/>
        <v>43465</v>
      </c>
      <c r="P17" s="29">
        <f t="shared" si="7"/>
        <v>0.3</v>
      </c>
      <c r="Q17" s="51">
        <f t="shared" si="8"/>
        <v>0.44999999999999996</v>
      </c>
      <c r="R17" s="54">
        <f t="shared" si="9"/>
        <v>9</v>
      </c>
    </row>
    <row r="18" spans="2:18">
      <c r="B18" s="24" t="s">
        <v>253</v>
      </c>
      <c r="C18" s="21"/>
      <c r="D18" s="6"/>
      <c r="E18" s="6"/>
      <c r="F18" s="6">
        <v>1</v>
      </c>
      <c r="G18" s="7">
        <f t="shared" si="1"/>
        <v>1</v>
      </c>
      <c r="H18" s="7" t="str">
        <f t="shared" si="2"/>
        <v>Bajo</v>
      </c>
      <c r="I18" s="15">
        <f t="shared" si="3"/>
        <v>0.1</v>
      </c>
      <c r="J18" s="14"/>
      <c r="K18" s="15">
        <f t="shared" si="4"/>
        <v>0</v>
      </c>
      <c r="L18" s="14"/>
      <c r="M18" s="15">
        <f t="shared" si="5"/>
        <v>0</v>
      </c>
      <c r="N18" s="28"/>
      <c r="O18" s="8">
        <f t="shared" si="6"/>
        <v>43465</v>
      </c>
      <c r="P18" s="29">
        <f t="shared" si="7"/>
        <v>0.3</v>
      </c>
      <c r="Q18" s="51">
        <f t="shared" si="8"/>
        <v>0.4</v>
      </c>
      <c r="R18" s="54">
        <f t="shared" si="9"/>
        <v>15</v>
      </c>
    </row>
    <row r="19" spans="2:18">
      <c r="B19" s="24" t="s">
        <v>254</v>
      </c>
      <c r="C19" s="21"/>
      <c r="D19" s="6"/>
      <c r="E19" s="6">
        <v>1</v>
      </c>
      <c r="F19" s="6"/>
      <c r="G19" s="7">
        <f t="shared" si="1"/>
        <v>1</v>
      </c>
      <c r="H19" s="7" t="str">
        <f t="shared" si="2"/>
        <v>Moderado</v>
      </c>
      <c r="I19" s="15">
        <f t="shared" si="3"/>
        <v>0.15</v>
      </c>
      <c r="J19" s="14"/>
      <c r="K19" s="15">
        <f t="shared" si="4"/>
        <v>0</v>
      </c>
      <c r="L19" s="14"/>
      <c r="M19" s="15">
        <f t="shared" si="5"/>
        <v>0</v>
      </c>
      <c r="N19" s="28"/>
      <c r="O19" s="8">
        <f t="shared" si="6"/>
        <v>43465</v>
      </c>
      <c r="P19" s="29">
        <f t="shared" si="7"/>
        <v>0.3</v>
      </c>
      <c r="Q19" s="51">
        <f t="shared" si="8"/>
        <v>0.44999999999999996</v>
      </c>
      <c r="R19" s="54">
        <f t="shared" si="9"/>
        <v>9</v>
      </c>
    </row>
    <row r="20" spans="2:18">
      <c r="B20" s="24" t="s">
        <v>255</v>
      </c>
      <c r="C20" s="21"/>
      <c r="D20" s="6">
        <v>1</v>
      </c>
      <c r="E20" s="6"/>
      <c r="F20" s="6"/>
      <c r="G20" s="7">
        <f t="shared" si="1"/>
        <v>1</v>
      </c>
      <c r="H20" s="7" t="str">
        <f t="shared" si="2"/>
        <v>Alto</v>
      </c>
      <c r="I20" s="15">
        <f t="shared" si="3"/>
        <v>0.4</v>
      </c>
      <c r="J20" s="14"/>
      <c r="K20" s="15">
        <f t="shared" si="4"/>
        <v>0</v>
      </c>
      <c r="L20" s="14"/>
      <c r="M20" s="15">
        <f t="shared" si="5"/>
        <v>0</v>
      </c>
      <c r="N20" s="28"/>
      <c r="O20" s="8">
        <f t="shared" si="6"/>
        <v>43465</v>
      </c>
      <c r="P20" s="29">
        <f t="shared" si="7"/>
        <v>0.3</v>
      </c>
      <c r="Q20" s="51">
        <f t="shared" si="8"/>
        <v>0.7</v>
      </c>
      <c r="R20" s="54">
        <f t="shared" si="9"/>
        <v>4</v>
      </c>
    </row>
    <row r="21" spans="2:18">
      <c r="B21" s="24" t="s">
        <v>256</v>
      </c>
      <c r="C21" s="21"/>
      <c r="D21" s="6"/>
      <c r="E21" s="6">
        <v>1</v>
      </c>
      <c r="F21" s="6"/>
      <c r="G21" s="7">
        <f t="shared" si="1"/>
        <v>1</v>
      </c>
      <c r="H21" s="7" t="str">
        <f t="shared" si="2"/>
        <v>Moderado</v>
      </c>
      <c r="I21" s="15">
        <f t="shared" si="3"/>
        <v>0.15</v>
      </c>
      <c r="J21" s="14"/>
      <c r="K21" s="15">
        <f t="shared" si="4"/>
        <v>0</v>
      </c>
      <c r="L21" s="14"/>
      <c r="M21" s="15">
        <f t="shared" si="5"/>
        <v>0</v>
      </c>
      <c r="N21" s="28"/>
      <c r="O21" s="8">
        <f t="shared" si="6"/>
        <v>43465</v>
      </c>
      <c r="P21" s="29">
        <f t="shared" si="7"/>
        <v>0.3</v>
      </c>
      <c r="Q21" s="51">
        <f t="shared" si="8"/>
        <v>0.44999999999999996</v>
      </c>
      <c r="R21" s="54">
        <f t="shared" si="9"/>
        <v>9</v>
      </c>
    </row>
    <row r="22" spans="2:18">
      <c r="B22" s="24" t="s">
        <v>257</v>
      </c>
      <c r="C22" s="21"/>
      <c r="D22" s="6">
        <v>1</v>
      </c>
      <c r="E22" s="6"/>
      <c r="F22" s="6"/>
      <c r="G22" s="7">
        <f t="shared" si="1"/>
        <v>1</v>
      </c>
      <c r="H22" s="7" t="str">
        <f t="shared" si="2"/>
        <v>Alto</v>
      </c>
      <c r="I22" s="15">
        <f t="shared" si="3"/>
        <v>0.4</v>
      </c>
      <c r="J22" s="14"/>
      <c r="K22" s="15">
        <f t="shared" si="4"/>
        <v>0</v>
      </c>
      <c r="L22" s="14"/>
      <c r="M22" s="15">
        <f t="shared" si="5"/>
        <v>0</v>
      </c>
      <c r="N22" s="28"/>
      <c r="O22" s="8">
        <f t="shared" si="6"/>
        <v>43465</v>
      </c>
      <c r="P22" s="29">
        <f t="shared" si="7"/>
        <v>0.3</v>
      </c>
      <c r="Q22" s="51">
        <f t="shared" si="8"/>
        <v>0.7</v>
      </c>
      <c r="R22" s="54">
        <f t="shared" si="9"/>
        <v>4</v>
      </c>
    </row>
    <row r="23" spans="2:18">
      <c r="B23" s="24" t="s">
        <v>258</v>
      </c>
      <c r="C23" s="21">
        <v>1</v>
      </c>
      <c r="D23" s="6"/>
      <c r="E23" s="6"/>
      <c r="F23" s="6"/>
      <c r="G23" s="7">
        <f t="shared" si="1"/>
        <v>1</v>
      </c>
      <c r="H23" s="7" t="str">
        <f t="shared" si="2"/>
        <v>Extremo</v>
      </c>
      <c r="I23" s="15">
        <f t="shared" si="3"/>
        <v>0.5</v>
      </c>
      <c r="J23" s="14"/>
      <c r="K23" s="15">
        <f t="shared" si="4"/>
        <v>0</v>
      </c>
      <c r="L23" s="14"/>
      <c r="M23" s="15">
        <f t="shared" si="5"/>
        <v>0</v>
      </c>
      <c r="N23" s="28"/>
      <c r="O23" s="8">
        <f t="shared" si="6"/>
        <v>43465</v>
      </c>
      <c r="P23" s="29">
        <f t="shared" si="7"/>
        <v>0.3</v>
      </c>
      <c r="Q23" s="51">
        <f t="shared" si="8"/>
        <v>0.8</v>
      </c>
      <c r="R23" s="54">
        <f t="shared" si="9"/>
        <v>1</v>
      </c>
    </row>
    <row r="24" spans="2:18">
      <c r="B24" s="24" t="s">
        <v>259</v>
      </c>
      <c r="C24" s="21"/>
      <c r="D24" s="6"/>
      <c r="E24" s="6"/>
      <c r="F24" s="6">
        <v>1</v>
      </c>
      <c r="G24" s="7">
        <f t="shared" si="1"/>
        <v>1</v>
      </c>
      <c r="H24" s="7" t="str">
        <f t="shared" si="2"/>
        <v>Bajo</v>
      </c>
      <c r="I24" s="15">
        <f t="shared" si="3"/>
        <v>0.1</v>
      </c>
      <c r="J24" s="14"/>
      <c r="K24" s="15">
        <f t="shared" si="4"/>
        <v>0</v>
      </c>
      <c r="L24" s="14"/>
      <c r="M24" s="15">
        <f t="shared" si="5"/>
        <v>0</v>
      </c>
      <c r="N24" s="28"/>
      <c r="O24" s="8">
        <f t="shared" si="6"/>
        <v>43465</v>
      </c>
      <c r="P24" s="29">
        <f t="shared" si="7"/>
        <v>0.3</v>
      </c>
      <c r="Q24" s="51">
        <f t="shared" si="8"/>
        <v>0.4</v>
      </c>
      <c r="R24" s="54">
        <f t="shared" si="9"/>
        <v>15</v>
      </c>
    </row>
    <row r="25" spans="2:18" ht="15.75" thickBot="1">
      <c r="B25" s="25" t="s">
        <v>260</v>
      </c>
      <c r="C25" s="22"/>
      <c r="D25" s="17"/>
      <c r="E25" s="17"/>
      <c r="F25" s="17">
        <v>1</v>
      </c>
      <c r="G25" s="5">
        <f t="shared" si="1"/>
        <v>1</v>
      </c>
      <c r="H25" s="5" t="str">
        <f t="shared" si="2"/>
        <v>Bajo</v>
      </c>
      <c r="I25" s="19">
        <f t="shared" si="3"/>
        <v>0.1</v>
      </c>
      <c r="J25" s="16"/>
      <c r="K25" s="19">
        <f t="shared" si="4"/>
        <v>0</v>
      </c>
      <c r="L25" s="16"/>
      <c r="M25" s="19">
        <f t="shared" si="5"/>
        <v>0</v>
      </c>
      <c r="N25" s="30"/>
      <c r="O25" s="18">
        <f t="shared" si="6"/>
        <v>43465</v>
      </c>
      <c r="P25" s="31">
        <f t="shared" si="7"/>
        <v>0.3</v>
      </c>
      <c r="Q25" s="52">
        <f t="shared" si="8"/>
        <v>0.4</v>
      </c>
      <c r="R25" s="54">
        <f t="shared" si="9"/>
        <v>15</v>
      </c>
    </row>
    <row r="26" spans="2:18">
      <c r="B26" s="24" t="s">
        <v>261</v>
      </c>
      <c r="C26" s="21"/>
      <c r="D26" s="6"/>
      <c r="E26" s="6">
        <v>1</v>
      </c>
      <c r="F26" s="6"/>
      <c r="G26" s="7">
        <f t="shared" ref="G26:G35" si="10">SUM(C26:F26)</f>
        <v>1</v>
      </c>
      <c r="H26" s="7" t="str">
        <f t="shared" ref="H26:H35" si="11">+IF(($C26/$G26)&gt;=0.2,"Extremo",+IF((($C26/G26)+($D26/$G26))&gt;=0.3,"Alto",+IF((($C26/$G26)+($D26/$G26)+($E26/$G26))&gt;=0.4,"Moderado",+IF(($C26/$G26)+($D26/$G26)+($E26/$G26)+($F26/$G26)&gt;=0.5,"Bajo",""))))</f>
        <v>Moderado</v>
      </c>
      <c r="I26" s="15">
        <f t="shared" ref="I26:I35" si="12">(IF(H26="Extremo",50%,(IF(H26="Alto",40%,IF(H26="Moderado",15%,IF(H26="Bajo",10%,0))))))</f>
        <v>0.15</v>
      </c>
      <c r="J26" s="14"/>
      <c r="K26" s="15">
        <f t="shared" ref="K26:K35" si="13">IF(J26="Si",100%,IF(J26="No",0,0))</f>
        <v>0</v>
      </c>
      <c r="L26" s="14"/>
      <c r="M26" s="15">
        <f t="shared" ref="M26:M35" si="14">IF(L26="Si",20%,IF(L26="No",0,0))</f>
        <v>0</v>
      </c>
      <c r="N26" s="28"/>
      <c r="O26" s="8">
        <f t="shared" ref="O26:O35" si="15">+$C$6-N26</f>
        <v>43465</v>
      </c>
      <c r="P26" s="29">
        <f t="shared" ref="P26:P35" si="16">IF(O26&gt;=1080,30%,IF(O26&gt;=720,20%,IF(O26&gt;=360,10%,IF(O26&lt;=359,0%,0))))</f>
        <v>0.3</v>
      </c>
      <c r="Q26" s="51">
        <f t="shared" ref="Q26:Q35" si="17">IF(K26=100%,100%,(I26+M26+P26))</f>
        <v>0.44999999999999996</v>
      </c>
      <c r="R26" s="54">
        <f t="shared" si="9"/>
        <v>9</v>
      </c>
    </row>
    <row r="27" spans="2:18">
      <c r="B27" s="24" t="s">
        <v>262</v>
      </c>
      <c r="C27" s="21"/>
      <c r="D27" s="6"/>
      <c r="E27" s="6">
        <v>4</v>
      </c>
      <c r="F27" s="6"/>
      <c r="G27" s="7">
        <f t="shared" si="10"/>
        <v>4</v>
      </c>
      <c r="H27" s="7" t="str">
        <f t="shared" si="11"/>
        <v>Moderado</v>
      </c>
      <c r="I27" s="15">
        <f t="shared" si="12"/>
        <v>0.15</v>
      </c>
      <c r="J27" s="14"/>
      <c r="K27" s="15">
        <f t="shared" si="13"/>
        <v>0</v>
      </c>
      <c r="L27" s="14"/>
      <c r="M27" s="15">
        <f t="shared" si="14"/>
        <v>0</v>
      </c>
      <c r="N27" s="28"/>
      <c r="O27" s="8">
        <f t="shared" si="15"/>
        <v>43465</v>
      </c>
      <c r="P27" s="29">
        <f t="shared" si="16"/>
        <v>0.3</v>
      </c>
      <c r="Q27" s="51">
        <f t="shared" si="17"/>
        <v>0.44999999999999996</v>
      </c>
      <c r="R27" s="54">
        <f t="shared" si="9"/>
        <v>9</v>
      </c>
    </row>
    <row r="28" spans="2:18">
      <c r="B28" s="24" t="s">
        <v>263</v>
      </c>
      <c r="C28" s="21"/>
      <c r="D28" s="6">
        <v>1</v>
      </c>
      <c r="E28" s="6"/>
      <c r="F28" s="6"/>
      <c r="G28" s="7">
        <f t="shared" si="10"/>
        <v>1</v>
      </c>
      <c r="H28" s="7" t="str">
        <f t="shared" si="11"/>
        <v>Alto</v>
      </c>
      <c r="I28" s="15">
        <f t="shared" si="12"/>
        <v>0.4</v>
      </c>
      <c r="J28" s="14"/>
      <c r="K28" s="15">
        <f t="shared" si="13"/>
        <v>0</v>
      </c>
      <c r="L28" s="14"/>
      <c r="M28" s="15">
        <f t="shared" si="14"/>
        <v>0</v>
      </c>
      <c r="N28" s="28"/>
      <c r="O28" s="8">
        <f t="shared" si="15"/>
        <v>43465</v>
      </c>
      <c r="P28" s="29">
        <f t="shared" si="16"/>
        <v>0.3</v>
      </c>
      <c r="Q28" s="51">
        <f t="shared" si="17"/>
        <v>0.7</v>
      </c>
      <c r="R28" s="54">
        <f t="shared" si="9"/>
        <v>4</v>
      </c>
    </row>
    <row r="29" spans="2:18">
      <c r="B29" s="24" t="s">
        <v>102</v>
      </c>
      <c r="C29" s="21">
        <v>1</v>
      </c>
      <c r="D29" s="6"/>
      <c r="E29" s="6"/>
      <c r="F29" s="6"/>
      <c r="G29" s="7">
        <f t="shared" si="10"/>
        <v>1</v>
      </c>
      <c r="H29" s="7" t="str">
        <f t="shared" si="11"/>
        <v>Extremo</v>
      </c>
      <c r="I29" s="15">
        <f t="shared" si="12"/>
        <v>0.5</v>
      </c>
      <c r="J29" s="14"/>
      <c r="K29" s="15">
        <f t="shared" si="13"/>
        <v>0</v>
      </c>
      <c r="L29" s="14"/>
      <c r="M29" s="15">
        <f t="shared" si="14"/>
        <v>0</v>
      </c>
      <c r="N29" s="28"/>
      <c r="O29" s="8">
        <f t="shared" si="15"/>
        <v>43465</v>
      </c>
      <c r="P29" s="29">
        <f t="shared" si="16"/>
        <v>0.3</v>
      </c>
      <c r="Q29" s="51">
        <f t="shared" si="17"/>
        <v>0.8</v>
      </c>
      <c r="R29" s="54">
        <f t="shared" si="9"/>
        <v>1</v>
      </c>
    </row>
    <row r="30" spans="2:18" ht="15.75" thickBot="1">
      <c r="B30" s="25" t="s">
        <v>103</v>
      </c>
      <c r="C30" s="22"/>
      <c r="D30" s="17"/>
      <c r="E30" s="17"/>
      <c r="F30" s="17"/>
      <c r="G30" s="5">
        <f t="shared" si="10"/>
        <v>0</v>
      </c>
      <c r="H30" s="5" t="e">
        <f t="shared" si="11"/>
        <v>#DIV/0!</v>
      </c>
      <c r="I30" s="19" t="e">
        <f t="shared" si="12"/>
        <v>#DIV/0!</v>
      </c>
      <c r="J30" s="16"/>
      <c r="K30" s="19">
        <f t="shared" si="13"/>
        <v>0</v>
      </c>
      <c r="L30" s="16"/>
      <c r="M30" s="19">
        <f t="shared" si="14"/>
        <v>0</v>
      </c>
      <c r="N30" s="30"/>
      <c r="O30" s="18">
        <f t="shared" si="15"/>
        <v>43465</v>
      </c>
      <c r="P30" s="31">
        <f t="shared" si="16"/>
        <v>0.3</v>
      </c>
      <c r="Q30" s="52" t="e">
        <f t="shared" si="17"/>
        <v>#DIV/0!</v>
      </c>
      <c r="R30" s="24"/>
    </row>
    <row r="31" spans="2:18">
      <c r="B31" s="24" t="s">
        <v>104</v>
      </c>
      <c r="C31" s="21"/>
      <c r="D31" s="6"/>
      <c r="E31" s="6"/>
      <c r="F31" s="6"/>
      <c r="G31" s="7">
        <f t="shared" si="10"/>
        <v>0</v>
      </c>
      <c r="H31" s="7" t="e">
        <f t="shared" si="11"/>
        <v>#DIV/0!</v>
      </c>
      <c r="I31" s="15" t="e">
        <f t="shared" si="12"/>
        <v>#DIV/0!</v>
      </c>
      <c r="J31" s="14"/>
      <c r="K31" s="15">
        <f t="shared" si="13"/>
        <v>0</v>
      </c>
      <c r="L31" s="14"/>
      <c r="M31" s="15">
        <f t="shared" si="14"/>
        <v>0</v>
      </c>
      <c r="N31" s="28"/>
      <c r="O31" s="8">
        <f t="shared" si="15"/>
        <v>43465</v>
      </c>
      <c r="P31" s="29">
        <f t="shared" si="16"/>
        <v>0.3</v>
      </c>
      <c r="Q31" s="51" t="e">
        <f t="shared" si="17"/>
        <v>#DIV/0!</v>
      </c>
      <c r="R31" s="24"/>
    </row>
    <row r="32" spans="2:18">
      <c r="B32" s="24" t="s">
        <v>105</v>
      </c>
      <c r="C32" s="21"/>
      <c r="D32" s="6"/>
      <c r="E32" s="6"/>
      <c r="F32" s="6"/>
      <c r="G32" s="7">
        <f t="shared" si="10"/>
        <v>0</v>
      </c>
      <c r="H32" s="7" t="e">
        <f t="shared" si="11"/>
        <v>#DIV/0!</v>
      </c>
      <c r="I32" s="15" t="e">
        <f t="shared" si="12"/>
        <v>#DIV/0!</v>
      </c>
      <c r="J32" s="14"/>
      <c r="K32" s="15">
        <f t="shared" si="13"/>
        <v>0</v>
      </c>
      <c r="L32" s="14"/>
      <c r="M32" s="15">
        <f t="shared" si="14"/>
        <v>0</v>
      </c>
      <c r="N32" s="28"/>
      <c r="O32" s="8">
        <f t="shared" si="15"/>
        <v>43465</v>
      </c>
      <c r="P32" s="29">
        <f t="shared" si="16"/>
        <v>0.3</v>
      </c>
      <c r="Q32" s="51" t="e">
        <f t="shared" si="17"/>
        <v>#DIV/0!</v>
      </c>
      <c r="R32" s="24"/>
    </row>
    <row r="33" spans="2:18">
      <c r="B33" s="24" t="s">
        <v>106</v>
      </c>
      <c r="C33" s="21"/>
      <c r="D33" s="6"/>
      <c r="E33" s="6"/>
      <c r="F33" s="6"/>
      <c r="G33" s="7">
        <f t="shared" si="10"/>
        <v>0</v>
      </c>
      <c r="H33" s="7" t="e">
        <f t="shared" si="11"/>
        <v>#DIV/0!</v>
      </c>
      <c r="I33" s="15" t="e">
        <f t="shared" si="12"/>
        <v>#DIV/0!</v>
      </c>
      <c r="J33" s="14"/>
      <c r="K33" s="15">
        <f t="shared" si="13"/>
        <v>0</v>
      </c>
      <c r="L33" s="14"/>
      <c r="M33" s="15">
        <f t="shared" si="14"/>
        <v>0</v>
      </c>
      <c r="N33" s="28"/>
      <c r="O33" s="8">
        <f t="shared" si="15"/>
        <v>43465</v>
      </c>
      <c r="P33" s="29">
        <f t="shared" si="16"/>
        <v>0.3</v>
      </c>
      <c r="Q33" s="51" t="e">
        <f t="shared" si="17"/>
        <v>#DIV/0!</v>
      </c>
      <c r="R33" s="24"/>
    </row>
    <row r="34" spans="2:18">
      <c r="B34" s="24" t="s">
        <v>107</v>
      </c>
      <c r="C34" s="21"/>
      <c r="D34" s="6"/>
      <c r="E34" s="6"/>
      <c r="F34" s="6"/>
      <c r="G34" s="7">
        <f t="shared" si="10"/>
        <v>0</v>
      </c>
      <c r="H34" s="7" t="e">
        <f t="shared" si="11"/>
        <v>#DIV/0!</v>
      </c>
      <c r="I34" s="15" t="e">
        <f t="shared" si="12"/>
        <v>#DIV/0!</v>
      </c>
      <c r="J34" s="14"/>
      <c r="K34" s="15">
        <f t="shared" si="13"/>
        <v>0</v>
      </c>
      <c r="L34" s="14"/>
      <c r="M34" s="15">
        <f t="shared" si="14"/>
        <v>0</v>
      </c>
      <c r="N34" s="28"/>
      <c r="O34" s="8">
        <f t="shared" si="15"/>
        <v>43465</v>
      </c>
      <c r="P34" s="29">
        <f t="shared" si="16"/>
        <v>0.3</v>
      </c>
      <c r="Q34" s="51" t="e">
        <f t="shared" si="17"/>
        <v>#DIV/0!</v>
      </c>
      <c r="R34" s="24"/>
    </row>
    <row r="35" spans="2:18" ht="15.75" thickBot="1">
      <c r="B35" s="25" t="s">
        <v>108</v>
      </c>
      <c r="C35" s="22"/>
      <c r="D35" s="17"/>
      <c r="E35" s="17"/>
      <c r="F35" s="17"/>
      <c r="G35" s="5">
        <f t="shared" si="10"/>
        <v>0</v>
      </c>
      <c r="H35" s="5" t="e">
        <f t="shared" si="11"/>
        <v>#DIV/0!</v>
      </c>
      <c r="I35" s="19" t="e">
        <f t="shared" si="12"/>
        <v>#DIV/0!</v>
      </c>
      <c r="J35" s="16"/>
      <c r="K35" s="19">
        <f t="shared" si="13"/>
        <v>0</v>
      </c>
      <c r="L35" s="16"/>
      <c r="M35" s="19">
        <f t="shared" si="14"/>
        <v>0</v>
      </c>
      <c r="N35" s="30"/>
      <c r="O35" s="18">
        <f t="shared" si="15"/>
        <v>43465</v>
      </c>
      <c r="P35" s="31">
        <f t="shared" si="16"/>
        <v>0.3</v>
      </c>
      <c r="Q35" s="52" t="e">
        <f t="shared" si="17"/>
        <v>#DIV/0!</v>
      </c>
      <c r="R35" s="25"/>
    </row>
    <row r="37" spans="2:18" ht="15.75" thickBot="1"/>
    <row r="38" spans="2:18">
      <c r="B38" s="34"/>
      <c r="C38" s="55"/>
      <c r="D38" s="35"/>
      <c r="E38" s="35"/>
      <c r="F38" s="35"/>
      <c r="G38" s="35"/>
      <c r="H38" s="35"/>
      <c r="I38" s="35"/>
      <c r="J38" s="35"/>
      <c r="K38" s="35"/>
      <c r="L38" s="35"/>
      <c r="M38" s="35"/>
      <c r="N38" s="35"/>
      <c r="O38" s="35"/>
      <c r="P38" s="36"/>
    </row>
    <row r="39" spans="2:18">
      <c r="B39" s="37"/>
      <c r="C39" s="56"/>
      <c r="D39" s="38"/>
      <c r="E39" s="38"/>
      <c r="F39" s="38"/>
      <c r="G39" s="38"/>
      <c r="H39" s="38"/>
      <c r="I39" s="38"/>
      <c r="J39" s="38"/>
      <c r="K39" s="38"/>
      <c r="L39" s="38"/>
      <c r="M39" s="38"/>
      <c r="N39" s="38"/>
      <c r="O39" s="38"/>
      <c r="P39" s="39"/>
    </row>
    <row r="40" spans="2:18">
      <c r="B40" s="37"/>
      <c r="C40" s="56"/>
      <c r="D40" s="38"/>
      <c r="E40" s="38"/>
      <c r="F40" s="38"/>
      <c r="G40" s="38"/>
      <c r="H40" s="38"/>
      <c r="I40" s="38"/>
      <c r="J40" s="38"/>
      <c r="K40" s="38"/>
      <c r="L40" s="38"/>
      <c r="M40" s="38"/>
      <c r="N40" s="38"/>
      <c r="O40" s="38"/>
      <c r="P40" s="39"/>
    </row>
    <row r="41" spans="2:18">
      <c r="B41" s="37"/>
      <c r="C41" s="56"/>
      <c r="D41" s="38"/>
      <c r="E41" s="38"/>
      <c r="F41" s="38"/>
      <c r="G41" s="38"/>
      <c r="H41" s="38"/>
      <c r="I41" s="38"/>
      <c r="J41" s="38"/>
      <c r="K41" s="38"/>
      <c r="L41" s="38"/>
      <c r="M41" s="38"/>
      <c r="N41" s="38"/>
      <c r="O41" s="38"/>
      <c r="P41" s="39"/>
    </row>
    <row r="42" spans="2:18">
      <c r="B42" s="37"/>
      <c r="C42" s="56"/>
      <c r="D42" s="38"/>
      <c r="E42" s="38"/>
      <c r="F42" s="38"/>
      <c r="G42" s="38"/>
      <c r="H42" s="38"/>
      <c r="I42" s="38"/>
      <c r="J42" s="38"/>
      <c r="K42" s="38"/>
      <c r="L42" s="38"/>
      <c r="M42" s="38"/>
      <c r="N42" s="38"/>
      <c r="O42" s="38"/>
      <c r="P42" s="39"/>
    </row>
    <row r="43" spans="2:18">
      <c r="B43" s="37"/>
      <c r="C43" s="56"/>
      <c r="D43" s="38"/>
      <c r="E43" s="38"/>
      <c r="F43" s="38"/>
      <c r="G43" s="38"/>
      <c r="H43" s="38"/>
      <c r="I43" s="38"/>
      <c r="J43" s="38"/>
      <c r="K43" s="38"/>
      <c r="L43" s="38"/>
      <c r="M43" s="38"/>
      <c r="N43" s="38"/>
      <c r="O43" s="38"/>
      <c r="P43" s="39"/>
    </row>
    <row r="44" spans="2:18">
      <c r="B44" s="37"/>
      <c r="C44" s="56"/>
      <c r="D44" s="38"/>
      <c r="E44" s="38"/>
      <c r="F44" s="38"/>
      <c r="G44" s="38"/>
      <c r="H44" s="38"/>
      <c r="I44" s="38"/>
      <c r="J44" s="38"/>
      <c r="K44" s="38"/>
      <c r="L44" s="38"/>
      <c r="M44" s="38"/>
      <c r="N44" s="38"/>
      <c r="O44" s="38"/>
      <c r="P44" s="39"/>
    </row>
    <row r="45" spans="2:18" ht="45.75" customHeight="1">
      <c r="B45" s="287" t="s">
        <v>264</v>
      </c>
      <c r="C45" s="288"/>
      <c r="D45" s="288"/>
      <c r="E45" s="288"/>
      <c r="F45" s="288"/>
      <c r="G45" s="288"/>
      <c r="H45" s="288"/>
      <c r="I45" s="288"/>
      <c r="J45" s="288"/>
      <c r="K45" s="288"/>
      <c r="L45" s="288"/>
      <c r="M45" s="288"/>
      <c r="N45" s="288"/>
      <c r="O45" s="288"/>
      <c r="P45" s="289"/>
    </row>
    <row r="46" spans="2:18">
      <c r="B46" s="37"/>
      <c r="C46" s="56"/>
      <c r="D46" s="38"/>
      <c r="E46" s="38"/>
      <c r="F46" s="38"/>
      <c r="G46" s="38"/>
      <c r="H46" s="38"/>
      <c r="I46" s="38"/>
      <c r="J46" s="38"/>
      <c r="K46" s="38"/>
      <c r="L46" s="38"/>
      <c r="M46" s="38"/>
      <c r="N46" s="38"/>
      <c r="O46" s="38"/>
      <c r="P46" s="39"/>
    </row>
    <row r="47" spans="2:18">
      <c r="B47" s="37"/>
      <c r="C47" s="56"/>
      <c r="D47" s="38"/>
      <c r="E47" s="38"/>
      <c r="F47" s="38"/>
      <c r="G47" s="38"/>
      <c r="H47" s="38"/>
      <c r="I47" s="38"/>
      <c r="J47" s="38"/>
      <c r="K47" s="38"/>
      <c r="L47" s="38"/>
      <c r="M47" s="38"/>
      <c r="N47" s="38"/>
      <c r="O47" s="38"/>
      <c r="P47" s="39"/>
    </row>
    <row r="48" spans="2:18">
      <c r="B48" s="37"/>
      <c r="C48" s="56"/>
      <c r="D48" s="38"/>
      <c r="E48" s="38"/>
      <c r="F48" s="38"/>
      <c r="G48" s="38"/>
      <c r="H48" s="38"/>
      <c r="I48" s="38"/>
      <c r="J48" s="38"/>
      <c r="K48" s="38"/>
      <c r="L48" s="38"/>
      <c r="M48" s="38"/>
      <c r="N48" s="38"/>
      <c r="O48" s="38"/>
      <c r="P48" s="39"/>
    </row>
    <row r="49" spans="2:16">
      <c r="B49" s="37"/>
      <c r="C49" s="56"/>
      <c r="D49" s="38"/>
      <c r="E49" s="38"/>
      <c r="F49" s="38"/>
      <c r="G49" s="38"/>
      <c r="H49" s="38"/>
      <c r="I49" s="38"/>
      <c r="J49" s="38"/>
      <c r="K49" s="38"/>
      <c r="L49" s="38"/>
      <c r="M49" s="38"/>
      <c r="N49" s="38"/>
      <c r="O49" s="38"/>
      <c r="P49" s="39"/>
    </row>
    <row r="50" spans="2:16">
      <c r="B50" s="37"/>
      <c r="C50" s="56"/>
      <c r="D50" s="38"/>
      <c r="E50" s="38"/>
      <c r="F50" s="38"/>
      <c r="G50" s="38"/>
      <c r="H50" s="38"/>
      <c r="I50" s="38"/>
      <c r="J50" s="38"/>
      <c r="K50" s="38"/>
      <c r="L50" s="38"/>
      <c r="M50" s="38"/>
      <c r="N50" s="38"/>
      <c r="O50" s="38"/>
      <c r="P50" s="39"/>
    </row>
    <row r="51" spans="2:16">
      <c r="B51" s="37"/>
      <c r="C51" s="56"/>
      <c r="D51" s="38"/>
      <c r="E51" s="38"/>
      <c r="F51" s="38"/>
      <c r="G51" s="38"/>
      <c r="H51" s="38"/>
      <c r="I51" s="38"/>
      <c r="J51" s="38"/>
      <c r="K51" s="38"/>
      <c r="L51" s="38"/>
      <c r="M51" s="38"/>
      <c r="N51" s="38"/>
      <c r="O51" s="38"/>
      <c r="P51" s="39"/>
    </row>
    <row r="52" spans="2:16">
      <c r="B52" s="37"/>
      <c r="C52" s="56"/>
      <c r="D52" s="38"/>
      <c r="E52" s="38"/>
      <c r="F52" s="38"/>
      <c r="G52" s="38"/>
      <c r="H52" s="38"/>
      <c r="I52" s="38"/>
      <c r="J52" s="38"/>
      <c r="K52" s="38"/>
      <c r="L52" s="38"/>
      <c r="M52" s="38"/>
      <c r="N52" s="38"/>
      <c r="O52" s="38"/>
      <c r="P52" s="39"/>
    </row>
    <row r="53" spans="2:16">
      <c r="B53" s="37"/>
      <c r="C53" s="56"/>
      <c r="D53" s="38"/>
      <c r="E53" s="38"/>
      <c r="F53" s="38"/>
      <c r="G53" s="38"/>
      <c r="H53" s="38"/>
      <c r="I53" s="38"/>
      <c r="J53" s="38"/>
      <c r="K53" s="38"/>
      <c r="L53" s="38"/>
      <c r="M53" s="38"/>
      <c r="N53" s="38"/>
      <c r="O53" s="38"/>
      <c r="P53" s="39"/>
    </row>
    <row r="54" spans="2:16">
      <c r="B54" s="37"/>
      <c r="C54" s="56"/>
      <c r="D54" s="38"/>
      <c r="E54" s="38"/>
      <c r="F54" s="38"/>
      <c r="G54" s="38"/>
      <c r="H54" s="38"/>
      <c r="I54" s="38"/>
      <c r="J54" s="38"/>
      <c r="K54" s="38"/>
      <c r="L54" s="38"/>
      <c r="M54" s="38"/>
      <c r="N54" s="38"/>
      <c r="O54" s="38"/>
      <c r="P54" s="39"/>
    </row>
    <row r="55" spans="2:16">
      <c r="B55" s="37"/>
      <c r="C55" s="56"/>
      <c r="D55" s="38"/>
      <c r="E55" s="38"/>
      <c r="F55" s="38"/>
      <c r="G55" s="38"/>
      <c r="H55" s="38"/>
      <c r="I55" s="38"/>
      <c r="J55" s="38"/>
      <c r="K55" s="38"/>
      <c r="L55" s="38"/>
      <c r="M55" s="38"/>
      <c r="N55" s="38"/>
      <c r="O55" s="38"/>
      <c r="P55" s="39"/>
    </row>
    <row r="56" spans="2:16" ht="15.75" thickBot="1">
      <c r="B56" s="40"/>
      <c r="C56" s="41"/>
      <c r="D56" s="41"/>
      <c r="E56" s="41"/>
      <c r="F56" s="41"/>
      <c r="G56" s="41"/>
      <c r="H56" s="41"/>
      <c r="I56" s="41"/>
      <c r="J56" s="41"/>
      <c r="K56" s="41"/>
      <c r="L56" s="41"/>
      <c r="M56" s="41"/>
      <c r="N56" s="41"/>
      <c r="O56" s="41"/>
      <c r="P56" s="42"/>
    </row>
  </sheetData>
  <mergeCells count="23">
    <mergeCell ref="B2:B5"/>
    <mergeCell ref="C2:N5"/>
    <mergeCell ref="Q2:Q5"/>
    <mergeCell ref="O2:P2"/>
    <mergeCell ref="O3:P3"/>
    <mergeCell ref="O4:P4"/>
    <mergeCell ref="O5:P5"/>
    <mergeCell ref="R10:R11"/>
    <mergeCell ref="Q9:R9"/>
    <mergeCell ref="B45:P45"/>
    <mergeCell ref="J10:K11"/>
    <mergeCell ref="J9:K9"/>
    <mergeCell ref="L10:M11"/>
    <mergeCell ref="N10:N11"/>
    <mergeCell ref="B10:B11"/>
    <mergeCell ref="C10:G10"/>
    <mergeCell ref="H10:I11"/>
    <mergeCell ref="C9:I9"/>
    <mergeCell ref="O10:O11"/>
    <mergeCell ref="P10:P11"/>
    <mergeCell ref="L9:M9"/>
    <mergeCell ref="N9:P9"/>
    <mergeCell ref="Q10:Q11"/>
  </mergeCells>
  <conditionalFormatting sqref="H12">
    <cfRule type="containsText" dxfId="11" priority="13" operator="containsText" text="Moderado">
      <formula>NOT(ISERROR(SEARCH("Moderado",H12)))</formula>
    </cfRule>
    <cfRule type="containsText" dxfId="10" priority="14" operator="containsText" text="Alto">
      <formula>NOT(ISERROR(SEARCH("Alto",H12)))</formula>
    </cfRule>
    <cfRule type="containsText" dxfId="9" priority="15" operator="containsText" text="Muy Alto">
      <formula>NOT(ISERROR(SEARCH("Muy Alto",H12)))</formula>
    </cfRule>
  </conditionalFormatting>
  <conditionalFormatting sqref="H12">
    <cfRule type="containsText" dxfId="8" priority="11" operator="containsText" text="Muy Bajo">
      <formula>NOT(ISERROR(SEARCH("Muy Bajo",H12)))</formula>
    </cfRule>
    <cfRule type="containsText" dxfId="7" priority="12" operator="containsText" text="Bajo">
      <formula>NOT(ISERROR(SEARCH("Bajo",H12)))</formula>
    </cfRule>
  </conditionalFormatting>
  <conditionalFormatting sqref="H12">
    <cfRule type="containsText" dxfId="6" priority="10" operator="containsText" text="Extremo">
      <formula>NOT(ISERROR(SEARCH("Extremo",H12)))</formula>
    </cfRule>
  </conditionalFormatting>
  <conditionalFormatting sqref="H13:H35">
    <cfRule type="containsText" dxfId="5" priority="7" operator="containsText" text="Moderado">
      <formula>NOT(ISERROR(SEARCH("Moderado",H13)))</formula>
    </cfRule>
    <cfRule type="containsText" dxfId="4" priority="8" operator="containsText" text="Alto">
      <formula>NOT(ISERROR(SEARCH("Alto",H13)))</formula>
    </cfRule>
    <cfRule type="containsText" dxfId="3" priority="9" operator="containsText" text="Muy Alto">
      <formula>NOT(ISERROR(SEARCH("Muy Alto",H13)))</formula>
    </cfRule>
  </conditionalFormatting>
  <conditionalFormatting sqref="H13:H35">
    <cfRule type="containsText" dxfId="2" priority="5" operator="containsText" text="Muy Bajo">
      <formula>NOT(ISERROR(SEARCH("Muy Bajo",H13)))</formula>
    </cfRule>
    <cfRule type="containsText" dxfId="1" priority="6" operator="containsText" text="Bajo">
      <formula>NOT(ISERROR(SEARCH("Bajo",H13)))</formula>
    </cfRule>
  </conditionalFormatting>
  <conditionalFormatting sqref="H13:H35">
    <cfRule type="containsText" dxfId="0" priority="4" operator="containsText" text="Extremo">
      <formula>NOT(ISERROR(SEARCH("Extremo",H13)))</formula>
    </cfRule>
  </conditionalFormatting>
  <conditionalFormatting sqref="Q12:Q35">
    <cfRule type="colorScale" priority="2">
      <colorScale>
        <cfvo type="min"/>
        <cfvo type="percentile" val="50"/>
        <cfvo type="max"/>
        <color rgb="FF63BE7B"/>
        <color rgb="FFFFEB84"/>
        <color rgb="FFF8696B"/>
      </colorScale>
    </cfRule>
  </conditionalFormatting>
  <conditionalFormatting sqref="T12">
    <cfRule type="colorScale" priority="1">
      <colorScale>
        <cfvo type="min"/>
        <cfvo type="percentile" val="50"/>
        <cfvo type="max"/>
        <color rgb="FF63BE7B"/>
        <color rgb="FFFFEB84"/>
        <color rgb="FFF8696B"/>
      </colorScale>
    </cfRule>
  </conditionalFormatting>
  <dataValidations count="1">
    <dataValidation type="list" allowBlank="1" showInputMessage="1" showErrorMessage="1" sqref="J12:J35 L12:L35">
      <formula1>"Si,No"</formula1>
    </dataValidation>
  </dataValidations>
  <pageMargins left="0.7" right="0.7" top="0.75" bottom="0.75" header="0.3" footer="0.3"/>
  <pageSetup orientation="portrait" horizontalDpi="4294967293"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Noviembre xmlns="aa7095be-6fc4-440a-9422-8bd9f01f695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3C7614B093F5A94B81D051C0038E4C18" ma:contentTypeVersion="13" ma:contentTypeDescription="Crear nuevo documento." ma:contentTypeScope="" ma:versionID="a50071d7a9251f7db61469bdc41e27fa">
  <xsd:schema xmlns:xsd="http://www.w3.org/2001/XMLSchema" xmlns:xs="http://www.w3.org/2001/XMLSchema" xmlns:p="http://schemas.microsoft.com/office/2006/metadata/properties" xmlns:ns2="3f1a0024-6d61-4f4c-b3df-5a227450014d" xmlns:ns3="aa7095be-6fc4-440a-9422-8bd9f01f6955" targetNamespace="http://schemas.microsoft.com/office/2006/metadata/properties" ma:root="true" ma:fieldsID="479b642a946848c16124bf1799229ec0" ns2:_="" ns3:_="">
    <xsd:import namespace="3f1a0024-6d61-4f4c-b3df-5a227450014d"/>
    <xsd:import namespace="aa7095be-6fc4-440a-9422-8bd9f01f695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EventHashCode" minOccurs="0"/>
                <xsd:element ref="ns3:MediaServiceGenerationTime" minOccurs="0"/>
                <xsd:element ref="ns3:Noviembr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1a0024-6d61-4f4c-b3df-5a227450014d"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7095be-6fc4-440a-9422-8bd9f01f695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Noviembre" ma:index="18" nillable="true" ma:displayName="." ma:format="Dropdown" ma:internalName="Noviembre">
      <xsd:simpleType>
        <xsd:restriction base="dms:Text">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03C0A29-0DC6-4A51-9AB4-78D7B6CE0AC9}">
  <ds:schemaRefs>
    <ds:schemaRef ds:uri="http://schemas.microsoft.com/sharepoint/v3/contenttype/forms"/>
  </ds:schemaRefs>
</ds:datastoreItem>
</file>

<file path=customXml/itemProps2.xml><?xml version="1.0" encoding="utf-8"?>
<ds:datastoreItem xmlns:ds="http://schemas.openxmlformats.org/officeDocument/2006/customXml" ds:itemID="{5132990B-3A9F-4E12-8C8D-D09CD62C386B}">
  <ds:schemaRefs>
    <ds:schemaRef ds:uri="http://purl.org/dc/dcmitype/"/>
    <ds:schemaRef ds:uri="http://schemas.microsoft.com/office/2006/metadata/properties"/>
    <ds:schemaRef ds:uri="http://purl.org/dc/terms/"/>
    <ds:schemaRef ds:uri="3f1a0024-6d61-4f4c-b3df-5a227450014d"/>
    <ds:schemaRef ds:uri="http://schemas.microsoft.com/office/2006/documentManagement/types"/>
    <ds:schemaRef ds:uri="aa7095be-6fc4-440a-9422-8bd9f01f6955"/>
    <ds:schemaRef ds:uri="http://purl.org/dc/elements/1.1/"/>
    <ds:schemaRef ds:uri="http://www.w3.org/XML/1998/namespace"/>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0382EABD-E3E8-4F1B-8DC3-7EEEEC5CD2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1a0024-6d61-4f4c-b3df-5a227450014d"/>
    <ds:schemaRef ds:uri="aa7095be-6fc4-440a-9422-8bd9f01f69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19</vt:i4>
      </vt:variant>
    </vt:vector>
  </HeadingPairs>
  <TitlesOfParts>
    <vt:vector size="27" baseType="lpstr">
      <vt:lpstr>MENU CAJA DE HERRAMIENTAS</vt:lpstr>
      <vt:lpstr>GLOSARIO</vt:lpstr>
      <vt:lpstr>CONOCIMIENTO ENT</vt:lpstr>
      <vt:lpstr>MIPPA 1.1</vt:lpstr>
      <vt:lpstr>ANALISIS OCI</vt:lpstr>
      <vt:lpstr>Para pptx</vt:lpstr>
      <vt:lpstr>PAA OCI  </vt:lpstr>
      <vt:lpstr>PRIORIZACIÓN</vt:lpstr>
      <vt:lpstr>GLOSARIO!_ftn1</vt:lpstr>
      <vt:lpstr>GLOSARIO!_ftn2</vt:lpstr>
      <vt:lpstr>GLOSARIO!_ftn3</vt:lpstr>
      <vt:lpstr>GLOSARIO!_ftn4</vt:lpstr>
      <vt:lpstr>GLOSARIO!_ftn5</vt:lpstr>
      <vt:lpstr>GLOSARIO!_ftn6</vt:lpstr>
      <vt:lpstr>GLOSARIO!_ftn7</vt:lpstr>
      <vt:lpstr>GLOSARIO!_ftn8</vt:lpstr>
      <vt:lpstr>GLOSARIO!_ftnref1</vt:lpstr>
      <vt:lpstr>GLOSARIO!_ftnref2</vt:lpstr>
      <vt:lpstr>GLOSARIO!_ftnref3</vt:lpstr>
      <vt:lpstr>GLOSARIO!_ftnref4</vt:lpstr>
      <vt:lpstr>GLOSARIO!_ftnref5</vt:lpstr>
      <vt:lpstr>GLOSARIO!_ftnref6</vt:lpstr>
      <vt:lpstr>GLOSARIO!_ftnref7</vt:lpstr>
      <vt:lpstr>GLOSARIO!_ftnref8</vt:lpstr>
      <vt:lpstr>'PAA OCI  '!Área_de_impresión</vt:lpstr>
      <vt:lpstr>DOCUMENTO_RELACIONADO</vt:lpstr>
      <vt:lpstr>'PAA OCI  '!Títulos_a_imprimir</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FERNANDO AVELLA</dc:creator>
  <cp:lastModifiedBy>Lina Paola Hernandez Acosta</cp:lastModifiedBy>
  <cp:revision/>
  <cp:lastPrinted>2021-05-10T15:36:11Z</cp:lastPrinted>
  <dcterms:created xsi:type="dcterms:W3CDTF">2019-03-03T03:38:53Z</dcterms:created>
  <dcterms:modified xsi:type="dcterms:W3CDTF">2021-05-10T16:18:01Z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0x0101003C7614B093F5A94B81D051C0038E4C18</vt:lpwstr>
  </property>
</Properties>
</file>