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miguel_cardozo_gobiernobogota_gov_co/Documents/Planeación institucional y sectorial/VIGENCIA 2024/Planeacion 2024/23. PLANES 2024 APROBADOS CIGD_NIVEL CENTRAL/Nivel Central/"/>
    </mc:Choice>
  </mc:AlternateContent>
  <xr:revisionPtr revIDLastSave="35" documentId="8_{EB33A14D-5C0B-4D61-B7E5-7D43BA3CA293}" xr6:coauthVersionLast="47" xr6:coauthVersionMax="47" xr10:uidLastSave="{2CAD5EB1-6B62-46D0-A6B2-35FDA5A444F8}"/>
  <bookViews>
    <workbookView xWindow="-120" yWindow="-120" windowWidth="29040" windowHeight="15840" xr2:uid="{00000000-000D-0000-FFFF-FFFF00000000}"/>
  </bookViews>
  <sheets>
    <sheet name="Hoja1" sheetId="1" r:id="rId1"/>
    <sheet name="Lista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19" i="1" l="1"/>
  <c r="AP19" i="1" s="1"/>
  <c r="AK19" i="1"/>
  <c r="AA19" i="1"/>
  <c r="T19" i="1"/>
  <c r="V19" i="1" s="1"/>
  <c r="AN18" i="1"/>
  <c r="AP18" i="1" s="1"/>
  <c r="T18" i="1"/>
  <c r="V18" i="1" s="1"/>
  <c r="AN17" i="1"/>
  <c r="AP17" i="1" s="1"/>
  <c r="AI17" i="1"/>
  <c r="AK17" i="1" s="1"/>
  <c r="Y17" i="1"/>
  <c r="AA17" i="1" s="1"/>
  <c r="AN16" i="1"/>
  <c r="AP16" i="1" s="1"/>
  <c r="AI16" i="1"/>
  <c r="AK16" i="1" s="1"/>
  <c r="AD16" i="1"/>
  <c r="AF16" i="1" s="1"/>
  <c r="AF20" i="1" s="1"/>
  <c r="Y16" i="1"/>
  <c r="AA16" i="1" s="1"/>
  <c r="T16" i="1"/>
  <c r="V16" i="1" s="1"/>
  <c r="AN15" i="1"/>
  <c r="AP15" i="1" s="1"/>
  <c r="AI15" i="1"/>
  <c r="AK15" i="1" s="1"/>
  <c r="AD15" i="1"/>
  <c r="Y15" i="1"/>
  <c r="AA15" i="1" s="1"/>
  <c r="T15" i="1"/>
  <c r="AA14" i="1"/>
  <c r="AK14" i="1"/>
  <c r="AP14" i="1"/>
  <c r="AF14" i="1"/>
  <c r="AA20" i="1" l="1"/>
  <c r="AP20" i="1"/>
  <c r="AP21" i="1" s="1"/>
  <c r="AK20" i="1"/>
  <c r="AK21" i="1" s="1"/>
  <c r="AF21" i="1"/>
  <c r="AA21" i="1"/>
  <c r="V20" i="1"/>
  <c r="O13" i="1" l="1"/>
  <c r="V14" i="1"/>
  <c r="V2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E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E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F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G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A1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C1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D1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E1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H1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I1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J1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L12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P12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Q1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R1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S12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T12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U12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V12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W12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X12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Y12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Z12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A12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B12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C12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D12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E12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F12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G12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H12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I12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J12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K12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L12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M12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N12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O12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P12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Q12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D14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D20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D21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<sst xmlns="http://schemas.openxmlformats.org/spreadsheetml/2006/main" count="182" uniqueCount="101">
  <si>
    <r>
      <rPr>
        <b/>
        <sz val="14"/>
        <rFont val="Calibri Light"/>
        <family val="2"/>
      </rPr>
      <t>FORMULACIÓN Y SEGUIMIENTO PLANES DE GESTIÓN NIVEL CENTRAL</t>
    </r>
    <r>
      <rPr>
        <b/>
        <sz val="11"/>
        <color indexed="8"/>
        <rFont val="Calibri Light"/>
        <family val="2"/>
      </rPr>
      <t xml:space="preserve">
PROCESO </t>
    </r>
    <r>
      <rPr>
        <b/>
        <u/>
        <sz val="11"/>
        <color rgb="FF000000"/>
        <rFont val="Calibri Light"/>
        <family val="2"/>
      </rPr>
      <t>EVALUACIÓN INDEPENDIENTE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</si>
  <si>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PLE-PIN-F017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</si>
  <si>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2024</t>
  </si>
  <si>
    <t>DEPENDENCIAS ASOCIADAS</t>
  </si>
  <si>
    <t>Oficina de Control Interno</t>
  </si>
  <si>
    <t>CONTROL DE CAMBIOS</t>
  </si>
  <si>
    <t>VERSIÓN</t>
  </si>
  <si>
    <t>FECHA</t>
  </si>
  <si>
    <t>DESCRIPCIÓN DE LA MODIFICACIÓN</t>
  </si>
  <si>
    <t>30 de enero de 2024</t>
  </si>
  <si>
    <t>PLAN ESTRATÉGICO INSTITUCIONAL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</si>
  <si>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</si>
  <si>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</si>
  <si>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</si>
  <si>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</si>
  <si>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</si>
  <si>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</si>
  <si>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</si>
  <si>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</si>
  <si>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</si>
  <si>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</si>
  <si>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</si>
  <si>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</si>
  <si>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</si>
  <si>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</si>
  <si>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</si>
  <si>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</si>
  <si>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</si>
  <si>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</si>
  <si>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</si>
  <si>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</si>
  <si>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</si>
  <si>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</si>
  <si>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</si>
  <si>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</si>
  <si>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</si>
  <si>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</si>
  <si>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</si>
  <si>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PROGRAMADO</t>
  </si>
  <si>
    <t>EJECUTADO</t>
  </si>
  <si>
    <t>RESULTADO DE LA MEDICIÓN</t>
  </si>
  <si>
    <t>ANÁLISIS DE AVANCE</t>
  </si>
  <si>
    <t xml:space="preserve">EVIDENCIA </t>
  </si>
  <si>
    <t>Fortalecer la gestión institucional aumentando las capacidades de la entidad para la planeación, seguimiento y ejecución de sus metas y recursos, y la gestión del talento humano.</t>
  </si>
  <si>
    <t>Desarrollar el 100% del Plan Anual de Auditoría 2024, ejecutándolo en las fechas definidas para cada actividad, como mecanismo para evaluar el Sistema de Control Interno.</t>
  </si>
  <si>
    <t>Retadora (de mejora)</t>
  </si>
  <si>
    <t>Porcentaje de Plan Anual de Auditoría 2024 desarrollado.</t>
  </si>
  <si>
    <t>Número de actividades ejecutadas en el marco del Plan Anual de Auditoria  / Número de actividades programadas en el marco del Plan Anual de Auditoria X 100</t>
  </si>
  <si>
    <t>100% plan de gestión vigencia 2023</t>
  </si>
  <si>
    <t>Constante</t>
  </si>
  <si>
    <t>Actividades ejecutadas en el marco del Plan Anual  de Auditoría</t>
  </si>
  <si>
    <t>Eficacia</t>
  </si>
  <si>
    <t>Informes presentados a través del aplicativo de gestión documental y/o publicados a través de la página web</t>
  </si>
  <si>
    <t>Plan anual de auditoria</t>
  </si>
  <si>
    <t>Total metas técnicas (80%)</t>
  </si>
  <si>
    <t>T1</t>
  </si>
  <si>
    <t>Obtener una calificación semestral del 80% en la medición de desempeño ambiental, de acuerdo a los criterios establecidos para el Sistema de Gestión Ambiental</t>
  </si>
  <si>
    <t>Sostenibilidad del sistema de gestión</t>
  </si>
  <si>
    <t>Porcentaje de cumplimiento de los criterios ambientales</t>
  </si>
  <si>
    <t>Número de criterios ambientales cumplidos / Total de criterios ambientales establecidos * 100</t>
  </si>
  <si>
    <t>80% meta 2023</t>
  </si>
  <si>
    <t>No programada</t>
  </si>
  <si>
    <t>Reporte ambiental Oficina Asesora de Planeación</t>
  </si>
  <si>
    <t>Herramienta Oficina Asesora de Planeación</t>
  </si>
  <si>
    <t>Aplicación de la meta: dependencias del proceso.
Reporte de la meta: Oficina Asesora de Planeación</t>
  </si>
  <si>
    <t>T2</t>
  </si>
  <si>
    <t>Actualizar el 100% los documentos del proceso conforme al plan de trabajo definido.</t>
  </si>
  <si>
    <t>Porcentaje de actualización documental</t>
  </si>
  <si>
    <t>Número de documentos actualizados del proceso / Número de documentos programados a actualizar en el plan de trabajo *100</t>
  </si>
  <si>
    <t>100% meta 2023</t>
  </si>
  <si>
    <t xml:space="preserve">Listado Maestro de Documentos Matiz </t>
  </si>
  <si>
    <t xml:space="preserve">Casos Hola de actualización generados
Listado Maestro de Documentos 
Matiz </t>
  </si>
  <si>
    <t>T3</t>
  </si>
  <si>
    <t xml:space="preserve">Realizar dos jornadas de capacitación o entrenamiento por parte de los promotores de mejora sobre el sistema de gestión y/o los procesos, dirigidas al personal de planta y contratistas para el fortalecimiento del Modelo Integrado de Planeación y Gestión. </t>
  </si>
  <si>
    <t>Jornadas de capacitación sobre el sistema de gestión realizadas</t>
  </si>
  <si>
    <t xml:space="preserve">Número de jornadas de capacitación sobre el sistema de gestión realizadas </t>
  </si>
  <si>
    <t>N/A</t>
  </si>
  <si>
    <t>Suma</t>
  </si>
  <si>
    <t>Registro de asistencia y presentación realizada</t>
  </si>
  <si>
    <t>Líder del proceso</t>
  </si>
  <si>
    <t>Brindar atención oportuna y de calidad a los diferentes sectores poblacionales, generando relaciones de confianza y respeto por la diferencia.</t>
  </si>
  <si>
    <t>T4</t>
  </si>
  <si>
    <t>Dar respuesta al 100% de los requerimientos ciudadanos asignados a las dependencias de nivel central  con corte a 31 de diciembre de 2023 registradas y tipificadas como Derechos de Petición en el aplicativo Bogotá te Escucha y gestor documental ORFEO.</t>
  </si>
  <si>
    <t>Porcentaje de requerimientos ciudadanos con respuesta definitiva</t>
  </si>
  <si>
    <t>(No. de respuestas efectuadas / No. requerimientos instaurados antes del 31 de diciembre 2023 pendientes por gestionar) X 100</t>
  </si>
  <si>
    <t>Peticiones pendientes por gestionar al 31 de diciembre de  2023</t>
  </si>
  <si>
    <t>Reporte de peticiones ciudadanas gestionadas  (con respuesta definitiva o traslado por competencia)</t>
  </si>
  <si>
    <t xml:space="preserve">Reporte Sistema Distrital de Gestión de Peticiones Ciudadanas - Bogotá te  Escucha </t>
  </si>
  <si>
    <t>Dependencias de Nivel Central asociadas al proceso</t>
  </si>
  <si>
    <t>T5</t>
  </si>
  <si>
    <t xml:space="preserve">
Gestionar oportunamente el 100% de los requerimientos  que se tipifiquen como derecho de petición ciudadano en los aplicativos Bogotá Te Escucha y  ORFEO, que  sean asignados a las dependencias de Nivel Central durante la vigencia 2024.
</t>
  </si>
  <si>
    <t>Porcentaje de requerimientos ciudadanos  gestionados dentro del término de ley.</t>
  </si>
  <si>
    <t>(No. de peticiones gestionadas en los términos de ley / No. Requerimientos recibidos en la vigencia 2024 que deben tener respuesta) X 100</t>
  </si>
  <si>
    <t xml:space="preserve">Porcentaje de requerimientos ciudadanos gestionados </t>
  </si>
  <si>
    <t xml:space="preserve">Eficiencia </t>
  </si>
  <si>
    <t>Reporte de peticiones ciudadanas gestionadas (con respuesta definitiva o traslado por competencia)</t>
  </si>
  <si>
    <t>Total metas transversales (20%)</t>
  </si>
  <si>
    <t xml:space="preserve">Total plan de gestión </t>
  </si>
  <si>
    <t>Gestión</t>
  </si>
  <si>
    <t>Retadora (mejora)</t>
  </si>
  <si>
    <r>
      <t xml:space="preserve">Publicación del plan de gestión aprobado. Caso HOLA: </t>
    </r>
    <r>
      <rPr>
        <b/>
        <sz val="11"/>
        <color theme="1"/>
        <rFont val="Calibri Light"/>
        <family val="2"/>
        <scheme val="major"/>
      </rPr>
      <t>14755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</si>
</sst>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0.0%"/>
  </numFmts>
  <fonts count="24" x14ac:knownFonts="1">
    <font>
      <sz val="11"/>
      <color theme="1"/>
      <name val="Calibri"/>
      <family val="2"/>
      <scheme val="minor"/>
    </font>
    <font>
      <b/>
      <sz val="11"/>
      <color indexed="8"/>
      <name val="Calibri Light"/>
      <family val="2"/>
    </font>
    <font>
      <b/>
      <sz val="14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1"/>
      <color rgb="FF0070C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u/>
      <sz val="11"/>
      <color rgb="FF000000"/>
      <name val="Calibri Light"/>
      <family val="2"/>
    </font>
    <font>
      <b/>
      <sz val="11"/>
      <color theme="1"/>
      <name val="Calibri Light"/>
      <family val="2"/>
    </font>
    <font>
      <sz val="11"/>
      <name val="Calibri Light"/>
      <family val="2"/>
      <scheme val="major"/>
    </font>
    <font>
      <sz val="11"/>
      <name val="Calibri Light"/>
      <family val="2"/>
    </font>
    <font>
      <sz val="11"/>
      <color theme="8" tint="-0.249977111117893"/>
      <name val="Calibri Light"/>
      <family val="2"/>
      <scheme val="major"/>
    </font>
    <font>
      <sz val="11"/>
      <color rgb="FF4472C4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u/>
      <sz val="11"/>
      <color theme="8" tint="-0.249977111117893"/>
      <name val="Calibri"/>
      <family val="2"/>
      <scheme val="minor"/>
    </font>
    <font>
      <sz val="11"/>
      <color rgb="FF4472C4"/>
      <name val="Calibri Light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33">
    <xf numFmtId="0" fontId="0" fillId="0" borderId="0" xfId="0"/>
    <xf numFmtId="0" fontId="6" fillId="0" borderId="0" xfId="0" applyFont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5" borderId="1" xfId="0" applyFont="1" applyFill="1" applyBorder="1" applyAlignment="1">
      <alignment wrapText="1"/>
    </xf>
    <xf numFmtId="0" fontId="10" fillId="5" borderId="1" xfId="0" applyFont="1" applyFill="1" applyBorder="1" applyAlignment="1">
      <alignment wrapText="1"/>
    </xf>
    <xf numFmtId="9" fontId="9" fillId="5" borderId="1" xfId="2" applyFont="1" applyFill="1" applyBorder="1" applyAlignment="1">
      <alignment wrapText="1"/>
    </xf>
    <xf numFmtId="0" fontId="9" fillId="0" borderId="0" xfId="0" applyFont="1" applyAlignment="1">
      <alignment wrapText="1"/>
    </xf>
    <xf numFmtId="0" fontId="8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9" fontId="11" fillId="2" borderId="1" xfId="0" applyNumberFormat="1" applyFont="1" applyFill="1" applyBorder="1" applyAlignment="1">
      <alignment wrapText="1"/>
    </xf>
    <xf numFmtId="0" fontId="12" fillId="2" borderId="1" xfId="0" applyFont="1" applyFill="1" applyBorder="1"/>
    <xf numFmtId="0" fontId="12" fillId="2" borderId="1" xfId="0" applyFont="1" applyFill="1" applyBorder="1" applyAlignment="1">
      <alignment wrapText="1"/>
    </xf>
    <xf numFmtId="9" fontId="12" fillId="2" borderId="1" xfId="2" applyFont="1" applyFill="1" applyBorder="1" applyAlignment="1">
      <alignment wrapText="1"/>
    </xf>
    <xf numFmtId="9" fontId="12" fillId="2" borderId="1" xfId="2" applyFont="1" applyFill="1" applyBorder="1" applyAlignment="1">
      <alignment horizontal="right" wrapText="1"/>
    </xf>
    <xf numFmtId="9" fontId="11" fillId="2" borderId="1" xfId="0" applyNumberFormat="1" applyFont="1" applyFill="1" applyBorder="1" applyAlignment="1">
      <alignment horizontal="right" wrapText="1"/>
    </xf>
    <xf numFmtId="9" fontId="9" fillId="5" borderId="1" xfId="2" applyFont="1" applyFill="1" applyBorder="1" applyAlignment="1">
      <alignment horizontal="right" wrapText="1"/>
    </xf>
    <xf numFmtId="9" fontId="10" fillId="5" borderId="1" xfId="0" applyNumberFormat="1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9" borderId="1" xfId="0" applyFont="1" applyFill="1" applyBorder="1" applyAlignment="1">
      <alignment horizontal="justify" vertical="center" wrapText="1"/>
    </xf>
    <xf numFmtId="1" fontId="6" fillId="0" borderId="1" xfId="0" applyNumberFormat="1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9" borderId="0" xfId="0" applyFont="1" applyFill="1" applyAlignment="1">
      <alignment wrapText="1"/>
    </xf>
    <xf numFmtId="0" fontId="7" fillId="9" borderId="0" xfId="0" applyFont="1" applyFill="1" applyAlignment="1">
      <alignment vertical="center" wrapText="1"/>
    </xf>
    <xf numFmtId="0" fontId="6" fillId="9" borderId="0" xfId="0" applyFont="1" applyFill="1" applyAlignment="1">
      <alignment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justify" vertical="center" wrapText="1"/>
      <protection hidden="1"/>
    </xf>
    <xf numFmtId="9" fontId="6" fillId="0" borderId="1" xfId="1" applyNumberFormat="1" applyFont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9" fontId="14" fillId="9" borderId="1" xfId="2" applyFont="1" applyFill="1" applyBorder="1" applyAlignment="1" applyProtection="1">
      <alignment horizontal="center" vertical="center" wrapText="1"/>
      <protection hidden="1"/>
    </xf>
    <xf numFmtId="9" fontId="6" fillId="0" borderId="1" xfId="0" applyNumberFormat="1" applyFont="1" applyBorder="1" applyAlignment="1" applyProtection="1">
      <alignment horizontal="justify" vertical="center" wrapText="1"/>
      <protection hidden="1"/>
    </xf>
    <xf numFmtId="164" fontId="6" fillId="0" borderId="1" xfId="0" applyNumberFormat="1" applyFont="1" applyBorder="1" applyAlignment="1">
      <alignment horizontal="justify" vertical="center" wrapText="1"/>
    </xf>
    <xf numFmtId="10" fontId="6" fillId="0" borderId="1" xfId="0" applyNumberFormat="1" applyFont="1" applyBorder="1" applyAlignment="1">
      <alignment horizontal="justify" vertical="center" wrapText="1"/>
    </xf>
    <xf numFmtId="10" fontId="6" fillId="0" borderId="1" xfId="2" applyNumberFormat="1" applyFont="1" applyBorder="1" applyAlignment="1">
      <alignment horizontal="justify" vertical="center" wrapText="1"/>
    </xf>
    <xf numFmtId="10" fontId="12" fillId="2" borderId="1" xfId="2" applyNumberFormat="1" applyFont="1" applyFill="1" applyBorder="1" applyAlignment="1">
      <alignment horizontal="center" wrapText="1"/>
    </xf>
    <xf numFmtId="10" fontId="12" fillId="2" borderId="1" xfId="0" applyNumberFormat="1" applyFont="1" applyFill="1" applyBorder="1" applyAlignment="1">
      <alignment horizontal="center" wrapText="1"/>
    </xf>
    <xf numFmtId="10" fontId="10" fillId="5" borderId="1" xfId="0" applyNumberFormat="1" applyFont="1" applyFill="1" applyBorder="1" applyAlignment="1">
      <alignment horizontal="center" wrapText="1"/>
    </xf>
    <xf numFmtId="9" fontId="6" fillId="0" borderId="1" xfId="0" applyNumberFormat="1" applyFont="1" applyBorder="1" applyAlignment="1">
      <alignment horizontal="justify" vertical="center" wrapText="1"/>
    </xf>
    <xf numFmtId="10" fontId="12" fillId="2" borderId="1" xfId="2" applyNumberFormat="1" applyFont="1" applyFill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1" fontId="19" fillId="0" borderId="1" xfId="0" applyNumberFormat="1" applyFont="1" applyBorder="1" applyAlignment="1">
      <alignment horizontal="left" vertical="center" wrapText="1"/>
    </xf>
    <xf numFmtId="10" fontId="10" fillId="5" borderId="1" xfId="0" applyNumberFormat="1" applyFont="1" applyFill="1" applyBorder="1" applyAlignment="1">
      <alignment wrapText="1"/>
    </xf>
    <xf numFmtId="164" fontId="6" fillId="0" borderId="1" xfId="2" applyNumberFormat="1" applyFont="1" applyBorder="1" applyAlignment="1">
      <alignment horizontal="justify" vertical="center" wrapText="1"/>
    </xf>
    <xf numFmtId="0" fontId="6" fillId="9" borderId="13" xfId="0" applyFont="1" applyFill="1" applyBorder="1" applyAlignment="1" applyProtection="1">
      <alignment horizontal="center" vertical="center" wrapText="1"/>
      <protection hidden="1"/>
    </xf>
    <xf numFmtId="0" fontId="19" fillId="0" borderId="1" xfId="0" applyFont="1" applyBorder="1" applyAlignment="1">
      <alignment horizontal="justify" vertical="center" wrapText="1"/>
    </xf>
    <xf numFmtId="9" fontId="19" fillId="0" borderId="1" xfId="0" applyNumberFormat="1" applyFont="1" applyBorder="1" applyAlignment="1">
      <alignment horizontal="justify" vertical="center" wrapText="1"/>
    </xf>
    <xf numFmtId="0" fontId="19" fillId="9" borderId="1" xfId="0" applyFont="1" applyFill="1" applyBorder="1" applyAlignment="1">
      <alignment horizontal="justify" vertical="center" wrapText="1"/>
    </xf>
    <xf numFmtId="9" fontId="19" fillId="9" borderId="1" xfId="0" applyNumberFormat="1" applyFont="1" applyFill="1" applyBorder="1" applyAlignment="1" applyProtection="1">
      <alignment horizontal="center" vertical="center" wrapText="1"/>
      <protection locked="0"/>
    </xf>
    <xf numFmtId="9" fontId="19" fillId="0" borderId="1" xfId="0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9" fontId="19" fillId="0" borderId="1" xfId="2" applyFont="1" applyBorder="1" applyAlignment="1">
      <alignment horizontal="center" vertical="center" wrapText="1"/>
    </xf>
    <xf numFmtId="164" fontId="19" fillId="0" borderId="1" xfId="2" applyNumberFormat="1" applyFont="1" applyBorder="1" applyAlignment="1">
      <alignment horizontal="center" vertical="center" wrapText="1"/>
    </xf>
    <xf numFmtId="10" fontId="20" fillId="0" borderId="1" xfId="2" applyNumberFormat="1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9" fontId="19" fillId="9" borderId="1" xfId="2" applyFont="1" applyFill="1" applyBorder="1" applyAlignment="1">
      <alignment horizontal="center" vertical="center" wrapText="1"/>
    </xf>
    <xf numFmtId="10" fontId="19" fillId="0" borderId="1" xfId="0" applyNumberFormat="1" applyFont="1" applyBorder="1" applyAlignment="1">
      <alignment horizontal="center" vertical="center" wrapText="1"/>
    </xf>
    <xf numFmtId="1" fontId="19" fillId="9" borderId="1" xfId="2" applyNumberFormat="1" applyFont="1" applyFill="1" applyBorder="1" applyAlignment="1">
      <alignment horizontal="center" vertical="center" wrapText="1"/>
    </xf>
    <xf numFmtId="1" fontId="19" fillId="0" borderId="1" xfId="2" applyNumberFormat="1" applyFont="1" applyBorder="1" applyAlignment="1">
      <alignment horizontal="center" vertical="center" wrapText="1"/>
    </xf>
    <xf numFmtId="0" fontId="22" fillId="0" borderId="1" xfId="11" applyFont="1" applyBorder="1" applyAlignment="1">
      <alignment horizontal="justify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justify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9" fontId="23" fillId="0" borderId="1" xfId="2" applyFont="1" applyBorder="1" applyAlignment="1">
      <alignment horizontal="center" vertical="center" wrapText="1"/>
    </xf>
    <xf numFmtId="9" fontId="20" fillId="0" borderId="1" xfId="2" applyFont="1" applyBorder="1" applyAlignment="1">
      <alignment horizontal="center" vertical="center" wrapText="1"/>
    </xf>
    <xf numFmtId="10" fontId="20" fillId="0" borderId="1" xfId="2" applyNumberFormat="1" applyFont="1" applyBorder="1" applyAlignment="1">
      <alignment horizontal="justify" vertical="center" wrapText="1"/>
    </xf>
    <xf numFmtId="9" fontId="20" fillId="0" borderId="1" xfId="2" applyFont="1" applyBorder="1" applyAlignment="1">
      <alignment horizontal="justify" vertical="center" wrapText="1"/>
    </xf>
    <xf numFmtId="9" fontId="20" fillId="9" borderId="1" xfId="2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top" wrapText="1"/>
    </xf>
    <xf numFmtId="0" fontId="18" fillId="9" borderId="1" xfId="0" applyFont="1" applyFill="1" applyBorder="1" applyAlignment="1">
      <alignment horizontal="justify" vertical="center"/>
    </xf>
    <xf numFmtId="0" fontId="17" fillId="9" borderId="1" xfId="0" applyFont="1" applyFill="1" applyBorder="1" applyAlignment="1">
      <alignment horizontal="justify" vertical="center"/>
    </xf>
  </cellXfs>
  <cellStyles count="12">
    <cellStyle name="Hipervínculo" xfId="11" builtinId="8"/>
    <cellStyle name="Millares [0]" xfId="1" builtinId="6"/>
    <cellStyle name="Millares [0] 2" xfId="3" xr:uid="{00000000-0005-0000-0000-000001000000}"/>
    <cellStyle name="Millares [0] 3" xfId="4" xr:uid="{00000000-0005-0000-0000-000002000000}"/>
    <cellStyle name="Millares 2" xfId="5" xr:uid="{00000000-0005-0000-0000-000003000000}"/>
    <cellStyle name="Millares 3" xfId="6" xr:uid="{00000000-0005-0000-0000-000004000000}"/>
    <cellStyle name="Millares 4" xfId="7" xr:uid="{00000000-0005-0000-0000-000005000000}"/>
    <cellStyle name="Millares 5" xfId="8" xr:uid="{00000000-0005-0000-0000-000006000000}"/>
    <cellStyle name="Millares 6" xfId="9" xr:uid="{00000000-0005-0000-0000-000007000000}"/>
    <cellStyle name="Millares 7" xfId="10" xr:uid="{00000000-0005-0000-0000-000008000000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295275</xdr:colOff>
      <xdr:row>0</xdr:row>
      <xdr:rowOff>742950</xdr:rowOff>
    </xdr:to>
    <xdr:pic>
      <xdr:nvPicPr>
        <xdr:cNvPr id="1082" name="Imagen 1">
          <a:extLst>
            <a:ext uri="{FF2B5EF4-FFF2-40B4-BE49-F238E27FC236}">
              <a16:creationId xmlns:a16="http://schemas.microsoft.com/office/drawing/2014/main" id="{C9CFC357-16B7-1195-6109-04B85FF41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2764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1"/>
  <sheetViews>
    <sheetView tabSelected="1" zoomScale="80" zoomScaleNormal="80" workbookViewId="0">
      <selection activeCell="G13" sqref="G13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8.140625" style="1" customWidth="1"/>
    <col min="4" max="4" width="44.28515625" style="1" bestFit="1" customWidth="1"/>
    <col min="5" max="5" width="19.7109375" style="1" customWidth="1"/>
    <col min="6" max="6" width="24.42578125" style="1" customWidth="1"/>
    <col min="7" max="7" width="23.5703125" style="1" customWidth="1"/>
    <col min="8" max="8" width="10" style="1" customWidth="1"/>
    <col min="9" max="9" width="18.42578125" style="1" customWidth="1"/>
    <col min="10" max="10" width="15.85546875" style="1" customWidth="1"/>
    <col min="11" max="12" width="11.7109375" style="1" customWidth="1"/>
    <col min="13" max="13" width="15.140625" style="1" customWidth="1"/>
    <col min="14" max="14" width="11.7109375" style="1" customWidth="1"/>
    <col min="15" max="15" width="22.5703125" style="1" customWidth="1"/>
    <col min="16" max="16" width="17.85546875" style="1" customWidth="1"/>
    <col min="17" max="17" width="19.7109375" style="1" customWidth="1"/>
    <col min="18" max="18" width="21.7109375" style="1" customWidth="1"/>
    <col min="19" max="19" width="25.42578125" style="1" customWidth="1"/>
    <col min="20" max="22" width="16.5703125" style="1" customWidth="1"/>
    <col min="23" max="23" width="92.42578125" style="1" customWidth="1"/>
    <col min="24" max="24" width="48.28515625" style="1" customWidth="1"/>
    <col min="25" max="27" width="16.5703125" style="1" customWidth="1"/>
    <col min="28" max="28" width="88.42578125" style="1" customWidth="1"/>
    <col min="29" max="29" width="41.5703125" style="1" customWidth="1"/>
    <col min="30" max="32" width="16.5703125" style="1" customWidth="1"/>
    <col min="33" max="33" width="133.85546875" style="1" customWidth="1"/>
    <col min="34" max="34" width="54" style="1" customWidth="1"/>
    <col min="35" max="36" width="22" style="1" customWidth="1"/>
    <col min="37" max="37" width="16.5703125" style="1" customWidth="1"/>
    <col min="38" max="38" width="34.85546875" style="1" customWidth="1"/>
    <col min="39" max="41" width="16.5703125" style="1" customWidth="1"/>
    <col min="42" max="42" width="21.5703125" style="1" customWidth="1"/>
    <col min="43" max="43" width="39.42578125" style="1" customWidth="1"/>
    <col min="44" max="16384" width="10.85546875" style="1"/>
  </cols>
  <sheetData>
    <row r="1" spans="1:43" s="31" customFormat="1" ht="70.5" customHeight="1" x14ac:dyDescent="0.25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30" t="s">
        <v>1</v>
      </c>
      <c r="L1" s="130"/>
      <c r="M1" s="130"/>
      <c r="N1" s="130"/>
      <c r="O1" s="130"/>
    </row>
    <row r="2" spans="1:43" s="33" customFormat="1" ht="23.45" customHeight="1" x14ac:dyDescent="0.25">
      <c r="A2" s="113" t="s">
        <v>2</v>
      </c>
      <c r="B2" s="114"/>
      <c r="C2" s="114"/>
      <c r="D2" s="114"/>
      <c r="E2" s="114"/>
      <c r="F2" s="114"/>
      <c r="G2" s="114"/>
      <c r="H2" s="114"/>
      <c r="I2" s="114"/>
      <c r="J2" s="114"/>
      <c r="K2" s="32"/>
      <c r="L2" s="32"/>
      <c r="M2" s="32"/>
      <c r="N2" s="32"/>
      <c r="O2" s="32"/>
    </row>
    <row r="3" spans="1:43" s="31" customFormat="1" x14ac:dyDescent="0.25"/>
    <row r="4" spans="1:43" s="31" customFormat="1" ht="29.1" customHeight="1" x14ac:dyDescent="0.25">
      <c r="A4" s="115" t="s">
        <v>3</v>
      </c>
      <c r="B4" s="116"/>
      <c r="C4" s="121" t="s">
        <v>4</v>
      </c>
      <c r="D4" s="122"/>
      <c r="E4" s="127" t="s">
        <v>5</v>
      </c>
      <c r="F4" s="128"/>
      <c r="G4" s="128"/>
      <c r="H4" s="128"/>
      <c r="I4" s="128"/>
      <c r="J4" s="129"/>
    </row>
    <row r="5" spans="1:43" s="31" customFormat="1" ht="15" customHeight="1" x14ac:dyDescent="0.25">
      <c r="A5" s="117"/>
      <c r="B5" s="118"/>
      <c r="C5" s="123"/>
      <c r="D5" s="124"/>
      <c r="E5" s="2" t="s">
        <v>6</v>
      </c>
      <c r="F5" s="2" t="s">
        <v>7</v>
      </c>
      <c r="G5" s="127" t="s">
        <v>8</v>
      </c>
      <c r="H5" s="128"/>
      <c r="I5" s="128"/>
      <c r="J5" s="129"/>
    </row>
    <row r="6" spans="1:43" s="31" customFormat="1" x14ac:dyDescent="0.25">
      <c r="A6" s="117"/>
      <c r="B6" s="118"/>
      <c r="C6" s="123"/>
      <c r="D6" s="124"/>
      <c r="E6" s="34">
        <v>1</v>
      </c>
      <c r="F6" s="34" t="s">
        <v>9</v>
      </c>
      <c r="G6" s="102" t="s">
        <v>100</v>
      </c>
      <c r="H6" s="102"/>
      <c r="I6" s="102"/>
      <c r="J6" s="102"/>
    </row>
    <row r="7" spans="1:43" s="31" customFormat="1" ht="19.5" customHeight="1" x14ac:dyDescent="0.25">
      <c r="A7" s="117"/>
      <c r="B7" s="118"/>
      <c r="C7" s="123"/>
      <c r="D7" s="124"/>
      <c r="E7" s="34"/>
      <c r="F7" s="34"/>
      <c r="G7" s="102"/>
      <c r="H7" s="102"/>
      <c r="I7" s="102"/>
      <c r="J7" s="102"/>
    </row>
    <row r="8" spans="1:43" s="31" customFormat="1" x14ac:dyDescent="0.25">
      <c r="A8" s="119"/>
      <c r="B8" s="120"/>
      <c r="C8" s="125"/>
      <c r="D8" s="126"/>
      <c r="E8" s="34"/>
      <c r="F8" s="34"/>
      <c r="G8" s="131"/>
      <c r="H8" s="132"/>
      <c r="I8" s="132"/>
      <c r="J8" s="132"/>
    </row>
    <row r="9" spans="1:43" s="31" customFormat="1" x14ac:dyDescent="0.25"/>
    <row r="10" spans="1:43" ht="14.45" customHeight="1" x14ac:dyDescent="0.25">
      <c r="A10" s="103" t="s">
        <v>10</v>
      </c>
      <c r="B10" s="103"/>
      <c r="C10" s="103" t="s">
        <v>11</v>
      </c>
      <c r="D10" s="103"/>
      <c r="E10" s="103"/>
      <c r="F10" s="112" t="s">
        <v>12</v>
      </c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03" t="s">
        <v>13</v>
      </c>
      <c r="R10" s="103"/>
      <c r="S10" s="103"/>
      <c r="T10" s="104" t="s">
        <v>14</v>
      </c>
      <c r="U10" s="105"/>
      <c r="V10" s="105"/>
      <c r="W10" s="105"/>
      <c r="X10" s="106"/>
      <c r="Y10" s="78" t="s">
        <v>15</v>
      </c>
      <c r="Z10" s="79"/>
      <c r="AA10" s="79"/>
      <c r="AB10" s="79"/>
      <c r="AC10" s="80"/>
      <c r="AD10" s="84" t="s">
        <v>16</v>
      </c>
      <c r="AE10" s="85"/>
      <c r="AF10" s="85"/>
      <c r="AG10" s="85"/>
      <c r="AH10" s="86"/>
      <c r="AI10" s="90" t="s">
        <v>17</v>
      </c>
      <c r="AJ10" s="91"/>
      <c r="AK10" s="91"/>
      <c r="AL10" s="91"/>
      <c r="AM10" s="92"/>
      <c r="AN10" s="96" t="s">
        <v>18</v>
      </c>
      <c r="AO10" s="97"/>
      <c r="AP10" s="97"/>
      <c r="AQ10" s="98"/>
    </row>
    <row r="11" spans="1:43" ht="14.45" customHeight="1" x14ac:dyDescent="0.25">
      <c r="A11" s="103"/>
      <c r="B11" s="103"/>
      <c r="C11" s="103"/>
      <c r="D11" s="103"/>
      <c r="E11" s="103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03"/>
      <c r="R11" s="103"/>
      <c r="S11" s="103"/>
      <c r="T11" s="107"/>
      <c r="U11" s="108"/>
      <c r="V11" s="108"/>
      <c r="W11" s="108"/>
      <c r="X11" s="109"/>
      <c r="Y11" s="81"/>
      <c r="Z11" s="82"/>
      <c r="AA11" s="82"/>
      <c r="AB11" s="82"/>
      <c r="AC11" s="83"/>
      <c r="AD11" s="87"/>
      <c r="AE11" s="88"/>
      <c r="AF11" s="88"/>
      <c r="AG11" s="88"/>
      <c r="AH11" s="89"/>
      <c r="AI11" s="93"/>
      <c r="AJ11" s="94"/>
      <c r="AK11" s="94"/>
      <c r="AL11" s="94"/>
      <c r="AM11" s="95"/>
      <c r="AN11" s="99"/>
      <c r="AO11" s="100"/>
      <c r="AP11" s="100"/>
      <c r="AQ11" s="101"/>
    </row>
    <row r="12" spans="1:43" ht="45" x14ac:dyDescent="0.25">
      <c r="A12" s="2" t="s">
        <v>19</v>
      </c>
      <c r="B12" s="2" t="s">
        <v>20</v>
      </c>
      <c r="C12" s="2" t="s">
        <v>21</v>
      </c>
      <c r="D12" s="2" t="s">
        <v>22</v>
      </c>
      <c r="E12" s="2" t="s">
        <v>23</v>
      </c>
      <c r="F12" s="20" t="s">
        <v>24</v>
      </c>
      <c r="G12" s="20" t="s">
        <v>25</v>
      </c>
      <c r="H12" s="20" t="s">
        <v>26</v>
      </c>
      <c r="I12" s="20" t="s">
        <v>27</v>
      </c>
      <c r="J12" s="20" t="s">
        <v>28</v>
      </c>
      <c r="K12" s="20" t="s">
        <v>29</v>
      </c>
      <c r="L12" s="20" t="s">
        <v>30</v>
      </c>
      <c r="M12" s="20" t="s">
        <v>31</v>
      </c>
      <c r="N12" s="20" t="s">
        <v>32</v>
      </c>
      <c r="O12" s="20" t="s">
        <v>33</v>
      </c>
      <c r="P12" s="20" t="s">
        <v>34</v>
      </c>
      <c r="Q12" s="2" t="s">
        <v>35</v>
      </c>
      <c r="R12" s="2" t="s">
        <v>36</v>
      </c>
      <c r="S12" s="2" t="s">
        <v>37</v>
      </c>
      <c r="T12" s="3" t="s">
        <v>38</v>
      </c>
      <c r="U12" s="3" t="s">
        <v>39</v>
      </c>
      <c r="V12" s="3" t="s">
        <v>40</v>
      </c>
      <c r="W12" s="3" t="s">
        <v>41</v>
      </c>
      <c r="X12" s="3" t="s">
        <v>42</v>
      </c>
      <c r="Y12" s="23" t="s">
        <v>38</v>
      </c>
      <c r="Z12" s="23" t="s">
        <v>39</v>
      </c>
      <c r="AA12" s="23" t="s">
        <v>40</v>
      </c>
      <c r="AB12" s="23" t="s">
        <v>41</v>
      </c>
      <c r="AC12" s="23" t="s">
        <v>42</v>
      </c>
      <c r="AD12" s="24" t="s">
        <v>38</v>
      </c>
      <c r="AE12" s="24" t="s">
        <v>39</v>
      </c>
      <c r="AF12" s="24" t="s">
        <v>40</v>
      </c>
      <c r="AG12" s="24" t="s">
        <v>41</v>
      </c>
      <c r="AH12" s="24" t="s">
        <v>42</v>
      </c>
      <c r="AI12" s="25" t="s">
        <v>38</v>
      </c>
      <c r="AJ12" s="25" t="s">
        <v>39</v>
      </c>
      <c r="AK12" s="25" t="s">
        <v>40</v>
      </c>
      <c r="AL12" s="25" t="s">
        <v>41</v>
      </c>
      <c r="AM12" s="25" t="s">
        <v>42</v>
      </c>
      <c r="AN12" s="4" t="s">
        <v>38</v>
      </c>
      <c r="AO12" s="4" t="s">
        <v>39</v>
      </c>
      <c r="AP12" s="4" t="s">
        <v>40</v>
      </c>
      <c r="AQ12" s="4" t="s">
        <v>41</v>
      </c>
    </row>
    <row r="13" spans="1:43" s="29" customFormat="1" ht="216.75" customHeight="1" x14ac:dyDescent="0.25">
      <c r="A13" s="22">
        <v>7</v>
      </c>
      <c r="B13" s="21" t="s">
        <v>43</v>
      </c>
      <c r="C13" s="22">
        <v>1</v>
      </c>
      <c r="D13" s="21" t="s">
        <v>44</v>
      </c>
      <c r="E13" s="35" t="s">
        <v>45</v>
      </c>
      <c r="F13" s="35" t="s">
        <v>46</v>
      </c>
      <c r="G13" s="35" t="s">
        <v>47</v>
      </c>
      <c r="H13" s="36" t="s">
        <v>48</v>
      </c>
      <c r="I13" s="37" t="s">
        <v>49</v>
      </c>
      <c r="J13" s="35" t="s">
        <v>50</v>
      </c>
      <c r="K13" s="38">
        <v>1</v>
      </c>
      <c r="L13" s="38">
        <v>1</v>
      </c>
      <c r="M13" s="38">
        <v>1</v>
      </c>
      <c r="N13" s="38">
        <v>1</v>
      </c>
      <c r="O13" s="53">
        <f>SUM(K13:N13)</f>
        <v>4</v>
      </c>
      <c r="P13" s="22" t="s">
        <v>51</v>
      </c>
      <c r="Q13" s="35" t="s">
        <v>52</v>
      </c>
      <c r="R13" s="35" t="s">
        <v>53</v>
      </c>
      <c r="S13" s="35" t="s">
        <v>4</v>
      </c>
      <c r="T13" s="39"/>
      <c r="U13" s="40"/>
      <c r="V13" s="41"/>
      <c r="W13" s="21"/>
      <c r="X13" s="21"/>
      <c r="Y13" s="46"/>
      <c r="Z13" s="40"/>
      <c r="AA13" s="41"/>
      <c r="AB13" s="21"/>
      <c r="AC13" s="21"/>
      <c r="AD13" s="46"/>
      <c r="AE13" s="40"/>
      <c r="AF13" s="41"/>
      <c r="AG13" s="21"/>
      <c r="AH13" s="21"/>
      <c r="AI13" s="28"/>
      <c r="AJ13" s="21"/>
      <c r="AK13" s="21"/>
      <c r="AL13" s="21"/>
      <c r="AM13" s="21"/>
      <c r="AN13" s="46"/>
      <c r="AO13" s="52"/>
      <c r="AP13" s="42"/>
      <c r="AQ13" s="21"/>
    </row>
    <row r="14" spans="1:43" s="5" customFormat="1" ht="15.75" x14ac:dyDescent="0.25">
      <c r="A14" s="10"/>
      <c r="B14" s="10"/>
      <c r="C14" s="10"/>
      <c r="D14" s="13" t="s">
        <v>54</v>
      </c>
      <c r="E14" s="10"/>
      <c r="F14" s="10"/>
      <c r="G14" s="10"/>
      <c r="H14" s="10"/>
      <c r="I14" s="10"/>
      <c r="J14" s="10"/>
      <c r="K14" s="15"/>
      <c r="L14" s="15"/>
      <c r="M14" s="15"/>
      <c r="N14" s="15"/>
      <c r="O14" s="15"/>
      <c r="P14" s="10"/>
      <c r="Q14" s="10"/>
      <c r="R14" s="10"/>
      <c r="S14" s="10"/>
      <c r="T14" s="15"/>
      <c r="U14" s="15"/>
      <c r="V14" s="43" t="e">
        <f>AVERAGE(V13:V13)*80%</f>
        <v>#DIV/0!</v>
      </c>
      <c r="W14" s="15"/>
      <c r="X14" s="15"/>
      <c r="Y14" s="15"/>
      <c r="Z14" s="15"/>
      <c r="AA14" s="47" t="e">
        <f>AVERAGE(AA13:AA13)*80%</f>
        <v>#DIV/0!</v>
      </c>
      <c r="AB14" s="15"/>
      <c r="AC14" s="15"/>
      <c r="AD14" s="15"/>
      <c r="AE14" s="15"/>
      <c r="AF14" s="15" t="e">
        <f>AVERAGE(AF13:AF13)*80%</f>
        <v>#DIV/0!</v>
      </c>
      <c r="AG14" s="15"/>
      <c r="AH14" s="15"/>
      <c r="AI14" s="15"/>
      <c r="AJ14" s="15"/>
      <c r="AK14" s="15" t="e">
        <f>AVERAGE(AK13:AK13)*80%</f>
        <v>#DIV/0!</v>
      </c>
      <c r="AL14" s="10"/>
      <c r="AM14" s="10"/>
      <c r="AN14" s="16"/>
      <c r="AO14" s="16"/>
      <c r="AP14" s="43" t="e">
        <f>AVERAGE(AP13:AP13)*80%</f>
        <v>#DIV/0!</v>
      </c>
      <c r="AQ14" s="10"/>
    </row>
    <row r="15" spans="1:43" s="29" customFormat="1" ht="105" x14ac:dyDescent="0.25">
      <c r="A15" s="30">
        <v>7</v>
      </c>
      <c r="B15" s="26" t="s">
        <v>43</v>
      </c>
      <c r="C15" s="30" t="s">
        <v>55</v>
      </c>
      <c r="D15" s="27" t="s">
        <v>56</v>
      </c>
      <c r="E15" s="54" t="s">
        <v>57</v>
      </c>
      <c r="F15" s="54" t="s">
        <v>58</v>
      </c>
      <c r="G15" s="54" t="s">
        <v>59</v>
      </c>
      <c r="H15" s="55" t="s">
        <v>60</v>
      </c>
      <c r="I15" s="56" t="s">
        <v>49</v>
      </c>
      <c r="J15" s="54" t="s">
        <v>58</v>
      </c>
      <c r="K15" s="57" t="s">
        <v>61</v>
      </c>
      <c r="L15" s="57">
        <v>0.8</v>
      </c>
      <c r="M15" s="57" t="s">
        <v>61</v>
      </c>
      <c r="N15" s="57">
        <v>0.8</v>
      </c>
      <c r="O15" s="57">
        <v>0.8</v>
      </c>
      <c r="P15" s="54" t="s">
        <v>51</v>
      </c>
      <c r="Q15" s="49" t="s">
        <v>62</v>
      </c>
      <c r="R15" s="49" t="s">
        <v>63</v>
      </c>
      <c r="S15" s="49" t="s">
        <v>64</v>
      </c>
      <c r="T15" s="58" t="str">
        <f>K15</f>
        <v>No programada</v>
      </c>
      <c r="U15" s="59" t="s">
        <v>61</v>
      </c>
      <c r="V15" s="59" t="s">
        <v>61</v>
      </c>
      <c r="W15" s="50" t="s">
        <v>61</v>
      </c>
      <c r="X15" s="50" t="s">
        <v>61</v>
      </c>
      <c r="Y15" s="60">
        <f>L15</f>
        <v>0.8</v>
      </c>
      <c r="Z15" s="61"/>
      <c r="AA15" s="62">
        <f t="shared" ref="AA15:AA19" si="0">IF(Z15/Y15&gt;100%,100%,Z15/Y15)</f>
        <v>0</v>
      </c>
      <c r="AB15" s="54"/>
      <c r="AC15" s="54"/>
      <c r="AD15" s="58" t="str">
        <f>U15</f>
        <v>No programada</v>
      </c>
      <c r="AE15" s="59" t="s">
        <v>61</v>
      </c>
      <c r="AF15" s="59" t="s">
        <v>61</v>
      </c>
      <c r="AG15" s="50" t="s">
        <v>61</v>
      </c>
      <c r="AH15" s="50" t="s">
        <v>61</v>
      </c>
      <c r="AI15" s="60">
        <f>N15</f>
        <v>0.8</v>
      </c>
      <c r="AJ15" s="48"/>
      <c r="AK15" s="62">
        <f t="shared" ref="AK15:AK19" si="1">IF(AJ15/AI15&gt;100%,100%,AJ15/AI15)</f>
        <v>0</v>
      </c>
      <c r="AL15" s="54"/>
      <c r="AM15" s="54"/>
      <c r="AN15" s="58">
        <f>O15</f>
        <v>0.8</v>
      </c>
      <c r="AO15" s="63"/>
      <c r="AP15" s="62">
        <f t="shared" ref="AP15:AP19" si="2">IF(AO15/AN15&gt;100%,100%,AO15/AN15)</f>
        <v>0</v>
      </c>
      <c r="AQ15" s="48"/>
    </row>
    <row r="16" spans="1:43" s="29" customFormat="1" ht="105" x14ac:dyDescent="0.25">
      <c r="A16" s="30">
        <v>7</v>
      </c>
      <c r="B16" s="26" t="s">
        <v>43</v>
      </c>
      <c r="C16" s="30" t="s">
        <v>65</v>
      </c>
      <c r="D16" s="26" t="s">
        <v>66</v>
      </c>
      <c r="E16" s="54" t="s">
        <v>57</v>
      </c>
      <c r="F16" s="54" t="s">
        <v>67</v>
      </c>
      <c r="G16" s="54" t="s">
        <v>68</v>
      </c>
      <c r="H16" s="55" t="s">
        <v>69</v>
      </c>
      <c r="I16" s="56" t="s">
        <v>49</v>
      </c>
      <c r="J16" s="54" t="s">
        <v>67</v>
      </c>
      <c r="K16" s="64">
        <v>0.5</v>
      </c>
      <c r="L16" s="64">
        <v>0.5</v>
      </c>
      <c r="M16" s="64">
        <v>0</v>
      </c>
      <c r="N16" s="64">
        <v>0</v>
      </c>
      <c r="O16" s="64">
        <v>1</v>
      </c>
      <c r="P16" s="54" t="s">
        <v>51</v>
      </c>
      <c r="Q16" s="49" t="s">
        <v>70</v>
      </c>
      <c r="R16" s="49" t="s">
        <v>71</v>
      </c>
      <c r="S16" s="49" t="s">
        <v>64</v>
      </c>
      <c r="T16" s="58">
        <f t="shared" ref="T16:T19" si="3">K16</f>
        <v>0.5</v>
      </c>
      <c r="U16" s="63"/>
      <c r="V16" s="62">
        <f t="shared" ref="V16:V19" si="4">IF(U16/T16&gt;100%,100%,U16/T16)</f>
        <v>0</v>
      </c>
      <c r="W16" s="48"/>
      <c r="X16" s="54"/>
      <c r="Y16" s="60">
        <f t="shared" ref="Y16:Y17" si="5">L16</f>
        <v>0.5</v>
      </c>
      <c r="Z16" s="58"/>
      <c r="AA16" s="62">
        <f t="shared" si="0"/>
        <v>0</v>
      </c>
      <c r="AB16" s="54"/>
      <c r="AC16" s="54"/>
      <c r="AD16" s="60">
        <f>M16</f>
        <v>0</v>
      </c>
      <c r="AE16" s="48"/>
      <c r="AF16" s="62" t="e">
        <f t="shared" ref="AF16" si="6">IF(AE16/AD16&gt;100%,100%,AE16/AD16)</f>
        <v>#DIV/0!</v>
      </c>
      <c r="AG16" s="54"/>
      <c r="AH16" s="54"/>
      <c r="AI16" s="60">
        <f t="shared" ref="AI16:AI17" si="7">N16</f>
        <v>0</v>
      </c>
      <c r="AJ16" s="48"/>
      <c r="AK16" s="62" t="e">
        <f t="shared" si="1"/>
        <v>#DIV/0!</v>
      </c>
      <c r="AL16" s="54"/>
      <c r="AM16" s="54"/>
      <c r="AN16" s="58">
        <f t="shared" ref="AN16:AN19" si="8">O16</f>
        <v>1</v>
      </c>
      <c r="AO16" s="65"/>
      <c r="AP16" s="62">
        <f t="shared" si="2"/>
        <v>0</v>
      </c>
      <c r="AQ16" s="48"/>
    </row>
    <row r="17" spans="1:43" s="29" customFormat="1" ht="105" x14ac:dyDescent="0.25">
      <c r="A17" s="30">
        <v>7</v>
      </c>
      <c r="B17" s="26" t="s">
        <v>43</v>
      </c>
      <c r="C17" s="30" t="s">
        <v>72</v>
      </c>
      <c r="D17" s="26" t="s">
        <v>73</v>
      </c>
      <c r="E17" s="54" t="s">
        <v>57</v>
      </c>
      <c r="F17" s="54" t="s">
        <v>74</v>
      </c>
      <c r="G17" s="54" t="s">
        <v>75</v>
      </c>
      <c r="H17" s="54" t="s">
        <v>76</v>
      </c>
      <c r="I17" s="56" t="s">
        <v>77</v>
      </c>
      <c r="J17" s="54" t="s">
        <v>74</v>
      </c>
      <c r="K17" s="66">
        <v>0</v>
      </c>
      <c r="L17" s="66">
        <v>1</v>
      </c>
      <c r="M17" s="66">
        <v>0</v>
      </c>
      <c r="N17" s="66">
        <v>1</v>
      </c>
      <c r="O17" s="66">
        <v>2</v>
      </c>
      <c r="P17" s="54" t="s">
        <v>51</v>
      </c>
      <c r="Q17" s="49" t="s">
        <v>78</v>
      </c>
      <c r="R17" s="49" t="s">
        <v>78</v>
      </c>
      <c r="S17" s="54" t="s">
        <v>79</v>
      </c>
      <c r="T17" s="59" t="s">
        <v>61</v>
      </c>
      <c r="U17" s="59" t="s">
        <v>61</v>
      </c>
      <c r="V17" s="59" t="s">
        <v>61</v>
      </c>
      <c r="W17" s="50" t="s">
        <v>61</v>
      </c>
      <c r="X17" s="50" t="s">
        <v>61</v>
      </c>
      <c r="Y17" s="67">
        <f t="shared" si="5"/>
        <v>1</v>
      </c>
      <c r="Z17" s="48"/>
      <c r="AA17" s="62">
        <f t="shared" si="0"/>
        <v>0</v>
      </c>
      <c r="AB17" s="68"/>
      <c r="AC17" s="54"/>
      <c r="AD17" s="59" t="s">
        <v>61</v>
      </c>
      <c r="AE17" s="59" t="s">
        <v>61</v>
      </c>
      <c r="AF17" s="59" t="s">
        <v>61</v>
      </c>
      <c r="AG17" s="50" t="s">
        <v>61</v>
      </c>
      <c r="AH17" s="50" t="s">
        <v>61</v>
      </c>
      <c r="AI17" s="67">
        <f t="shared" si="7"/>
        <v>1</v>
      </c>
      <c r="AJ17" s="48"/>
      <c r="AK17" s="62">
        <f t="shared" si="1"/>
        <v>0</v>
      </c>
      <c r="AL17" s="54"/>
      <c r="AM17" s="54"/>
      <c r="AN17" s="59">
        <f t="shared" si="8"/>
        <v>2</v>
      </c>
      <c r="AO17" s="59"/>
      <c r="AP17" s="62">
        <f t="shared" si="2"/>
        <v>0</v>
      </c>
      <c r="AQ17" s="48"/>
    </row>
    <row r="18" spans="1:43" s="29" customFormat="1" ht="113.25" customHeight="1" x14ac:dyDescent="0.25">
      <c r="A18" s="69">
        <v>5</v>
      </c>
      <c r="B18" s="70" t="s">
        <v>80</v>
      </c>
      <c r="C18" s="71" t="s">
        <v>81</v>
      </c>
      <c r="D18" s="72" t="s">
        <v>82</v>
      </c>
      <c r="E18" s="72" t="s">
        <v>57</v>
      </c>
      <c r="F18" s="72" t="s">
        <v>83</v>
      </c>
      <c r="G18" s="72" t="s">
        <v>84</v>
      </c>
      <c r="H18" s="72" t="s">
        <v>85</v>
      </c>
      <c r="I18" s="72" t="s">
        <v>77</v>
      </c>
      <c r="J18" s="72" t="s">
        <v>83</v>
      </c>
      <c r="K18" s="73">
        <v>1</v>
      </c>
      <c r="L18" s="73">
        <v>0</v>
      </c>
      <c r="M18" s="73">
        <v>0</v>
      </c>
      <c r="N18" s="73">
        <v>0</v>
      </c>
      <c r="O18" s="73">
        <v>1</v>
      </c>
      <c r="P18" s="72" t="s">
        <v>51</v>
      </c>
      <c r="Q18" s="72" t="s">
        <v>86</v>
      </c>
      <c r="R18" s="72" t="s">
        <v>87</v>
      </c>
      <c r="S18" s="72" t="s">
        <v>88</v>
      </c>
      <c r="T18" s="58">
        <f t="shared" si="3"/>
        <v>1</v>
      </c>
      <c r="U18" s="74"/>
      <c r="V18" s="62">
        <f t="shared" si="4"/>
        <v>0</v>
      </c>
      <c r="W18" s="75"/>
      <c r="X18" s="76"/>
      <c r="Y18" s="59" t="s">
        <v>61</v>
      </c>
      <c r="Z18" s="59" t="s">
        <v>61</v>
      </c>
      <c r="AA18" s="59" t="s">
        <v>61</v>
      </c>
      <c r="AB18" s="50" t="s">
        <v>61</v>
      </c>
      <c r="AC18" s="50" t="s">
        <v>61</v>
      </c>
      <c r="AD18" s="59" t="s">
        <v>61</v>
      </c>
      <c r="AE18" s="59" t="s">
        <v>61</v>
      </c>
      <c r="AF18" s="59" t="s">
        <v>61</v>
      </c>
      <c r="AG18" s="50" t="s">
        <v>61</v>
      </c>
      <c r="AH18" s="50" t="s">
        <v>61</v>
      </c>
      <c r="AI18" s="59" t="s">
        <v>61</v>
      </c>
      <c r="AJ18" s="59" t="s">
        <v>61</v>
      </c>
      <c r="AK18" s="59" t="s">
        <v>61</v>
      </c>
      <c r="AL18" s="50" t="s">
        <v>61</v>
      </c>
      <c r="AM18" s="50" t="s">
        <v>61</v>
      </c>
      <c r="AN18" s="58">
        <f t="shared" si="8"/>
        <v>1</v>
      </c>
      <c r="AO18" s="77"/>
      <c r="AP18" s="62">
        <f t="shared" si="2"/>
        <v>0</v>
      </c>
      <c r="AQ18" s="75"/>
    </row>
    <row r="19" spans="1:43" s="29" customFormat="1" ht="165" x14ac:dyDescent="0.25">
      <c r="A19" s="69">
        <v>5</v>
      </c>
      <c r="B19" s="70" t="s">
        <v>80</v>
      </c>
      <c r="C19" s="71" t="s">
        <v>89</v>
      </c>
      <c r="D19" s="72" t="s">
        <v>90</v>
      </c>
      <c r="E19" s="72" t="s">
        <v>57</v>
      </c>
      <c r="F19" s="72" t="s">
        <v>91</v>
      </c>
      <c r="G19" s="72" t="s">
        <v>92</v>
      </c>
      <c r="H19" s="72" t="s">
        <v>76</v>
      </c>
      <c r="I19" s="72" t="s">
        <v>49</v>
      </c>
      <c r="J19" s="72" t="s">
        <v>93</v>
      </c>
      <c r="K19" s="73">
        <v>1</v>
      </c>
      <c r="L19" s="73">
        <v>1</v>
      </c>
      <c r="M19" s="73">
        <v>1</v>
      </c>
      <c r="N19" s="73">
        <v>1</v>
      </c>
      <c r="O19" s="73">
        <v>1</v>
      </c>
      <c r="P19" s="72" t="s">
        <v>94</v>
      </c>
      <c r="Q19" s="72" t="s">
        <v>95</v>
      </c>
      <c r="R19" s="72" t="s">
        <v>87</v>
      </c>
      <c r="S19" s="72" t="s">
        <v>88</v>
      </c>
      <c r="T19" s="58">
        <f t="shared" si="3"/>
        <v>1</v>
      </c>
      <c r="U19" s="74"/>
      <c r="V19" s="62">
        <f t="shared" si="4"/>
        <v>0</v>
      </c>
      <c r="W19" s="75"/>
      <c r="X19" s="76"/>
      <c r="Y19" s="60">
        <v>1</v>
      </c>
      <c r="Z19" s="74"/>
      <c r="AA19" s="62">
        <f t="shared" si="0"/>
        <v>0</v>
      </c>
      <c r="AB19" s="75"/>
      <c r="AC19" s="76"/>
      <c r="AD19" s="60">
        <v>1</v>
      </c>
      <c r="AE19" s="74"/>
      <c r="AF19" s="74"/>
      <c r="AG19" s="75"/>
      <c r="AH19" s="76"/>
      <c r="AI19" s="60">
        <v>1</v>
      </c>
      <c r="AJ19" s="74"/>
      <c r="AK19" s="62">
        <f t="shared" si="1"/>
        <v>0</v>
      </c>
      <c r="AL19" s="75"/>
      <c r="AM19" s="76"/>
      <c r="AN19" s="58">
        <f t="shared" si="8"/>
        <v>1</v>
      </c>
      <c r="AO19" s="74"/>
      <c r="AP19" s="62">
        <f t="shared" si="2"/>
        <v>0</v>
      </c>
      <c r="AQ19" s="75"/>
    </row>
    <row r="20" spans="1:43" s="5" customFormat="1" ht="15.75" x14ac:dyDescent="0.25">
      <c r="A20" s="10"/>
      <c r="B20" s="10"/>
      <c r="C20" s="10"/>
      <c r="D20" s="11" t="s">
        <v>96</v>
      </c>
      <c r="E20" s="11"/>
      <c r="F20" s="11"/>
      <c r="G20" s="11"/>
      <c r="H20" s="11"/>
      <c r="I20" s="11"/>
      <c r="J20" s="11"/>
      <c r="K20" s="12"/>
      <c r="L20" s="12"/>
      <c r="M20" s="12"/>
      <c r="N20" s="12"/>
      <c r="O20" s="12"/>
      <c r="P20" s="11"/>
      <c r="Q20" s="10"/>
      <c r="R20" s="10"/>
      <c r="S20" s="10"/>
      <c r="T20" s="12"/>
      <c r="U20" s="12"/>
      <c r="V20" s="44">
        <f>AVERAGE(V16)*20%</f>
        <v>0</v>
      </c>
      <c r="W20" s="10"/>
      <c r="X20" s="10"/>
      <c r="Y20" s="12"/>
      <c r="Z20" s="12"/>
      <c r="AA20" s="47">
        <f>AVERAGE(AA15:AA17)*20%</f>
        <v>0</v>
      </c>
      <c r="AB20" s="10"/>
      <c r="AC20" s="10"/>
      <c r="AD20" s="12"/>
      <c r="AE20" s="12"/>
      <c r="AF20" s="14" t="e">
        <f>AVERAGE(AF15:AF19)*20%</f>
        <v>#DIV/0!</v>
      </c>
      <c r="AG20" s="10"/>
      <c r="AH20" s="10"/>
      <c r="AI20" s="12"/>
      <c r="AJ20" s="12"/>
      <c r="AK20" s="14" t="e">
        <f>AVERAGE(AK15:AK19)*20%</f>
        <v>#DIV/0!</v>
      </c>
      <c r="AL20" s="10"/>
      <c r="AM20" s="10"/>
      <c r="AN20" s="17"/>
      <c r="AO20" s="17"/>
      <c r="AP20" s="44">
        <f>AVERAGE(AP15:AP17)*20%</f>
        <v>0</v>
      </c>
      <c r="AQ20" s="10"/>
    </row>
    <row r="21" spans="1:43" s="9" customFormat="1" ht="18.75" x14ac:dyDescent="0.3">
      <c r="A21" s="6"/>
      <c r="B21" s="6"/>
      <c r="C21" s="6"/>
      <c r="D21" s="7" t="s">
        <v>97</v>
      </c>
      <c r="E21" s="6"/>
      <c r="F21" s="6"/>
      <c r="G21" s="6"/>
      <c r="H21" s="6"/>
      <c r="I21" s="6"/>
      <c r="J21" s="6"/>
      <c r="K21" s="8"/>
      <c r="L21" s="8"/>
      <c r="M21" s="8"/>
      <c r="N21" s="8"/>
      <c r="O21" s="8"/>
      <c r="P21" s="6"/>
      <c r="Q21" s="6"/>
      <c r="R21" s="6"/>
      <c r="S21" s="6"/>
      <c r="T21" s="8"/>
      <c r="U21" s="8"/>
      <c r="V21" s="45" t="e">
        <f>V14+V20</f>
        <v>#DIV/0!</v>
      </c>
      <c r="W21" s="6"/>
      <c r="X21" s="6"/>
      <c r="Y21" s="8"/>
      <c r="Z21" s="8"/>
      <c r="AA21" s="51" t="e">
        <f>AA14+AA20</f>
        <v>#DIV/0!</v>
      </c>
      <c r="AB21" s="6"/>
      <c r="AC21" s="6"/>
      <c r="AD21" s="8"/>
      <c r="AE21" s="8"/>
      <c r="AF21" s="19" t="e">
        <f>AF14+AF20</f>
        <v>#DIV/0!</v>
      </c>
      <c r="AG21" s="6"/>
      <c r="AH21" s="6"/>
      <c r="AI21" s="8"/>
      <c r="AJ21" s="8"/>
      <c r="AK21" s="19" t="e">
        <f>AK14+AK20</f>
        <v>#DIV/0!</v>
      </c>
      <c r="AL21" s="6"/>
      <c r="AM21" s="6"/>
      <c r="AN21" s="18"/>
      <c r="AO21" s="18"/>
      <c r="AP21" s="45" t="e">
        <f>AP14+AP20</f>
        <v>#DIV/0!</v>
      </c>
      <c r="AQ21" s="6"/>
    </row>
  </sheetData>
  <mergeCells count="19">
    <mergeCell ref="A1:J1"/>
    <mergeCell ref="C10:E11"/>
    <mergeCell ref="F10:P11"/>
    <mergeCell ref="A2:J2"/>
    <mergeCell ref="A4:B8"/>
    <mergeCell ref="C4:D8"/>
    <mergeCell ref="E4:J4"/>
    <mergeCell ref="G5:J5"/>
    <mergeCell ref="G6:J6"/>
    <mergeCell ref="A10:B11"/>
    <mergeCell ref="K1:O1"/>
    <mergeCell ref="Y10:AC11"/>
    <mergeCell ref="AD10:AH11"/>
    <mergeCell ref="AI10:AM11"/>
    <mergeCell ref="AN10:AQ11"/>
    <mergeCell ref="G7:J7"/>
    <mergeCell ref="Q10:S11"/>
    <mergeCell ref="T10:X11"/>
    <mergeCell ref="G8:J8"/>
  </mergeCells>
  <dataValidations count="1">
    <dataValidation allowBlank="1" showInputMessage="1" showErrorMessage="1" error="Escriba un texto " promptTitle="Cualquier contenido" sqref="E12 E3:E9" xr:uid="{00000000-0002-0000-0000-000000000000}"/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cols>
    <col min="1" max="1" width="34.5703125" bestFit="1" customWidth="1"/>
    <col min="2" max="256" width="11.42578125" customWidth="1"/>
  </cols>
  <sheetData>
    <row r="1" spans="1:1" x14ac:dyDescent="0.25">
      <c r="A1" t="s">
        <v>23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C9A537-6340-403E-AE9D-33BDBA51BF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Luisa Fernanda Ibagon Moreno</cp:lastModifiedBy>
  <cp:revision/>
  <dcterms:created xsi:type="dcterms:W3CDTF">2021-01-25T18:44:53Z</dcterms:created>
  <dcterms:modified xsi:type="dcterms:W3CDTF">2024-01-31T14:03:41Z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  <property fmtid="{D5CDD505-2E9C-101B-9397-08002B2CF9AE}" pid="3" name="Estado de aprobación">
    <vt:lpwstr/>
  </property>
</Properties>
</file>