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7" documentId="8_{A51E3559-C821-470C-962C-F820EC7FA5CA}" xr6:coauthVersionLast="47" xr6:coauthVersionMax="47" xr10:uidLastSave="{D0FDB02D-AA5E-4AD6-A6AA-FD9CB8FC525F}"/>
  <bookViews>
    <workbookView showSheetTabs="0"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7" i="1" l="1"/>
  <c r="AP37" i="1"/>
  <c r="AK37" i="1"/>
  <c r="AA37" i="1"/>
  <c r="V37" i="1"/>
  <c r="T37" i="1"/>
  <c r="AN36" i="1"/>
  <c r="AP36" i="1"/>
  <c r="T36" i="1"/>
  <c r="V36" i="1"/>
  <c r="AP35" i="1"/>
  <c r="AN35" i="1"/>
  <c r="AK35" i="1"/>
  <c r="AI35" i="1"/>
  <c r="Y35" i="1"/>
  <c r="AA35" i="1"/>
  <c r="AN34" i="1"/>
  <c r="AP34" i="1"/>
  <c r="AK34" i="1"/>
  <c r="AI34" i="1"/>
  <c r="AF34" i="1"/>
  <c r="AD34" i="1"/>
  <c r="Y34" i="1"/>
  <c r="AA34" i="1"/>
  <c r="T34" i="1"/>
  <c r="V34" i="1"/>
  <c r="AP33" i="1"/>
  <c r="AN33" i="1"/>
  <c r="AK33" i="1"/>
  <c r="AI33" i="1"/>
  <c r="AD33" i="1"/>
  <c r="Y33" i="1"/>
  <c r="AA33" i="1"/>
  <c r="T33" i="1"/>
  <c r="T23" i="1"/>
  <c r="AN23" i="1"/>
  <c r="AP23" i="1"/>
  <c r="AN22" i="1"/>
  <c r="AP22" i="1"/>
  <c r="AI22" i="1"/>
  <c r="AK22" i="1"/>
  <c r="AD22" i="1"/>
  <c r="AF22" i="1"/>
  <c r="Y22" i="1"/>
  <c r="AA22" i="1"/>
  <c r="T22" i="1"/>
  <c r="V22" i="1"/>
  <c r="AN21" i="1"/>
  <c r="AP21" i="1"/>
  <c r="AI21" i="1"/>
  <c r="AK21" i="1"/>
  <c r="AD21" i="1"/>
  <c r="AF21" i="1"/>
  <c r="Y21" i="1"/>
  <c r="AA21" i="1"/>
  <c r="T21" i="1"/>
  <c r="V21" i="1"/>
  <c r="AN20" i="1"/>
  <c r="AP20" i="1"/>
  <c r="AI20" i="1"/>
  <c r="AK20" i="1"/>
  <c r="AD20" i="1"/>
  <c r="AF20" i="1"/>
  <c r="Y20" i="1"/>
  <c r="AA20" i="1"/>
  <c r="T20" i="1"/>
  <c r="V20" i="1"/>
  <c r="AN19" i="1"/>
  <c r="AP19" i="1"/>
  <c r="AI19" i="1"/>
  <c r="AK19" i="1"/>
  <c r="AD19" i="1"/>
  <c r="AF19" i="1"/>
  <c r="Y19" i="1"/>
  <c r="AA19" i="1"/>
  <c r="T19" i="1"/>
  <c r="V19" i="1"/>
  <c r="AN18" i="1"/>
  <c r="AP18" i="1"/>
  <c r="AI18" i="1"/>
  <c r="AK18" i="1"/>
  <c r="AD18" i="1"/>
  <c r="AF18" i="1"/>
  <c r="Y18" i="1"/>
  <c r="AA18" i="1"/>
  <c r="T18" i="1"/>
  <c r="V18" i="1"/>
  <c r="AN17" i="1"/>
  <c r="AP17" i="1"/>
  <c r="AI17" i="1"/>
  <c r="AK17" i="1"/>
  <c r="AD17" i="1"/>
  <c r="AF17" i="1"/>
  <c r="Y17" i="1"/>
  <c r="AA17" i="1"/>
  <c r="T17" i="1"/>
  <c r="V17" i="1"/>
  <c r="AO31" i="1"/>
  <c r="AP31" i="1"/>
  <c r="AA31" i="1"/>
  <c r="V31" i="1"/>
  <c r="AO30" i="1"/>
  <c r="AN30" i="1"/>
  <c r="AI30" i="1"/>
  <c r="AK30" i="1"/>
  <c r="AD30" i="1"/>
  <c r="AF30" i="1"/>
  <c r="Y30" i="1"/>
  <c r="T30" i="1"/>
  <c r="V30" i="1"/>
  <c r="AO28" i="1"/>
  <c r="AN28" i="1"/>
  <c r="AI28" i="1"/>
  <c r="AK28" i="1"/>
  <c r="AD28" i="1"/>
  <c r="AF28" i="1"/>
  <c r="Y28" i="1"/>
  <c r="AA28" i="1"/>
  <c r="T28" i="1"/>
  <c r="V28" i="1"/>
  <c r="T13" i="1"/>
  <c r="V13" i="1"/>
  <c r="AP38" i="1"/>
  <c r="AN13" i="1"/>
  <c r="AP13" i="1"/>
  <c r="AI13" i="1"/>
  <c r="AK13" i="1"/>
  <c r="AK38" i="1"/>
  <c r="AN16" i="1"/>
  <c r="AP16" i="1"/>
  <c r="AN15" i="1"/>
  <c r="AP15" i="1"/>
  <c r="AN14" i="1"/>
  <c r="AP14" i="1"/>
  <c r="AI16" i="1"/>
  <c r="AK16" i="1"/>
  <c r="AI15" i="1"/>
  <c r="AK15" i="1"/>
  <c r="AI14" i="1"/>
  <c r="AK14" i="1"/>
  <c r="AF38" i="1"/>
  <c r="AD16" i="1"/>
  <c r="AF16" i="1"/>
  <c r="AD15" i="1"/>
  <c r="AF15" i="1"/>
  <c r="AD14" i="1"/>
  <c r="AF14" i="1"/>
  <c r="AD13" i="1"/>
  <c r="AF13" i="1"/>
  <c r="AA38" i="1"/>
  <c r="Y16" i="1"/>
  <c r="AA16" i="1"/>
  <c r="Y15" i="1"/>
  <c r="AA15" i="1"/>
  <c r="Y14" i="1"/>
  <c r="AA14" i="1"/>
  <c r="Y13" i="1"/>
  <c r="AA13" i="1"/>
  <c r="V38" i="1"/>
  <c r="T16" i="1"/>
  <c r="V16" i="1"/>
  <c r="T15" i="1"/>
  <c r="V15" i="1"/>
  <c r="T14" i="1"/>
  <c r="V14" i="1"/>
  <c r="AK32" i="1"/>
  <c r="AF32" i="1"/>
  <c r="AF39" i="1"/>
  <c r="AA32" i="1"/>
  <c r="AA39" i="1"/>
  <c r="AK39" i="1"/>
  <c r="AP32" i="1"/>
  <c r="AP39" i="1"/>
  <c r="V32" i="1"/>
  <c r="V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</commentList>
</comments>
</file>

<file path=xl/sharedStrings.xml><?xml version="1.0" encoding="utf-8"?>
<sst xmlns="http://schemas.openxmlformats.org/spreadsheetml/2006/main" count="425" uniqueCount="208">
  <si>
    <r>
      <rPr>
        <b/>
        <sz val="14"/>
        <color rgb="FF000000"/>
        <rFont val="Calibri Light"/>
        <family val="2"/>
      </rPr>
      <t xml:space="preserve">FORMULACIÓN Y SEGUIMIENTO PLANES DE GESTIÓN NIVEL CENTRAL
</t>
    </r>
    <r>
      <rPr>
        <b/>
        <sz val="11"/>
        <color rgb="FF000000"/>
        <rFont val="Calibri Light"/>
        <family val="2"/>
      </rPr>
      <t>PROCESO GESTIÓN CORPORATIVA INSTITUCIONAL</t>
    </r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</si>
  <si>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 xml:space="preserve">Versión: </t>
    </r>
    <r>
      <rPr>
        <sz val="11"/>
        <color indexed="8"/>
        <rFont val="Calibri Light"/>
        <family val="2"/>
      </rPr>
      <t xml:space="preserve">6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23 de enero de 2023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color indexed="8"/>
        <rFont val="Calibri Light"/>
        <family val="2"/>
      </rPr>
      <t>291736</t>
    </r>
  </si>
  <si>
    <t>VIGENCIA DE LA PLANEACIÓN 2024</t>
  </si>
  <si>
    <t>DEPENDENCIAS ASOCIADAS</t>
  </si>
  <si>
    <t>Subsecretaría de Gestión Institucional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</si>
  <si>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</si>
  <si>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</si>
  <si>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</si>
  <si>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</si>
  <si>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</si>
  <si>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</si>
  <si>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</si>
  <si>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</si>
  <si>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</si>
  <si>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</si>
  <si>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</si>
  <si>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</si>
  <si>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</si>
  <si>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</si>
  <si>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</si>
  <si>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</si>
  <si>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</si>
  <si>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</si>
  <si>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</si>
  <si>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</si>
  <si>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</si>
  <si>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</si>
  <si>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</si>
  <si>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</si>
  <si>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</si>
  <si>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</si>
  <si>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</si>
  <si>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</si>
  <si>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</si>
  <si>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</si>
  <si>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</si>
  <si>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</si>
  <si>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</si>
  <si>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</si>
  <si>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</si>
  <si>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</si>
  <si>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</si>
  <si>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</si>
  <si>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Liquidar o liberar el 90% de los contratos  identificados en la línea base de contratos.</t>
  </si>
  <si>
    <t>Gestión</t>
  </si>
  <si>
    <t>Liquidación de contratos de Obligaciones por Pagar o Liberación.</t>
  </si>
  <si>
    <t>(Número contratos liquidados o liberados/ Número total de contratos de la linea base)*100</t>
  </si>
  <si>
    <t>Pendiente, se incluye en el primer trimestre.</t>
  </si>
  <si>
    <t>Creciente</t>
  </si>
  <si>
    <t>Porcentaje de contratos liquidados</t>
  </si>
  <si>
    <t>Eficacia</t>
  </si>
  <si>
    <t xml:space="preserve">Actas de liquidación o formatos de liberación de los contratos. </t>
  </si>
  <si>
    <t>SECOPII</t>
  </si>
  <si>
    <t>Dirección de Contratación</t>
  </si>
  <si>
    <t xml:space="preserve">Publicar en los términos de ley el 100% de los documentos precontractuales en la plataforma del Sistema Electrónico para la Contratación Pública – SECOP II. </t>
  </si>
  <si>
    <t xml:space="preserve">Documentos precontractuales publicados en los términos de ley. </t>
  </si>
  <si>
    <t>(Número de contratos con documentos precontractuales cargados en término en SECOPII / Número total de contratos con documentos precontractuales cargados en SECOPII)*100</t>
  </si>
  <si>
    <t>N/A</t>
  </si>
  <si>
    <t>Constante</t>
  </si>
  <si>
    <t>Porcentaje de documentos cargados en término en SECOPII</t>
  </si>
  <si>
    <t>Informe de publicación de documentos cargados en SECOPII</t>
  </si>
  <si>
    <t xml:space="preserve">Realizar seguimiento sobre el estado del 100% de las necesidades incorporadas en PAA de la vigencia 2024. </t>
  </si>
  <si>
    <t>Reuniones de seguimiento PAA</t>
  </si>
  <si>
    <t>(Numero de reuniones realizadas / Numero total de reuniones citadas)*100</t>
  </si>
  <si>
    <t>100%
(Información que se mantiene constante)</t>
  </si>
  <si>
    <t>Porcentaje reuniones citadas</t>
  </si>
  <si>
    <t xml:space="preserve">Memorandos y actas de reunión. </t>
  </si>
  <si>
    <t>PAA SDG</t>
  </si>
  <si>
    <t>Enviar bimestralmente alertas a la supervisión sobre el estado de vencimiento de los contratos suscritos en la vigencia 2024.</t>
  </si>
  <si>
    <t>Alertas a la supervisión</t>
  </si>
  <si>
    <t>(Número de alertas realizadas durante la vigencia/ Número total de alertas programadas en la vigencia)*100</t>
  </si>
  <si>
    <t xml:space="preserve">Porcentaje de alertas realizadas. </t>
  </si>
  <si>
    <t>Memorandos de alertas</t>
  </si>
  <si>
    <t>SIPSE</t>
  </si>
  <si>
    <t>Realizar tres (3) ejercicios de depuración de inventarios de conformidad con lo establecido en la Resolución DDC- 000001 de 2019 y la Resolución 1519 del 20 de noviembre de 2019, o normas que las sustituyan.</t>
  </si>
  <si>
    <t>Depuración de Inventarios</t>
  </si>
  <si>
    <t>Número de ejercicios de depuración realizados</t>
  </si>
  <si>
    <t>3 ejercicios de depuración en la vigencia 2024</t>
  </si>
  <si>
    <t>Suma</t>
  </si>
  <si>
    <t>Ejercicios de Depuración de Inventarios</t>
  </si>
  <si>
    <t>No programada</t>
  </si>
  <si>
    <t>Informe Depuración de Inventarios (egreso)</t>
  </si>
  <si>
    <t>Resoluciones de baja de bienes.</t>
  </si>
  <si>
    <t>Dirección Administrativa</t>
  </si>
  <si>
    <t>Realizar  mantenimiento al 100% de los push (138);   54 sanitarios,  25 orinales y 59 lavamanos del edificio bicentenario (destapando sifones)</t>
  </si>
  <si>
    <t>Porcentaje de Calibración y mantenimiento push de sanitarios, orinales y lavamanos</t>
  </si>
  <si>
    <t>(Número de push de  sanitarios, orinales y lavamanos del edificio bicentenario con mantenimiento/Número de push de  sanitarios, orinales y lavamanos del edificio bicentenario programados para mantenimiento)*100</t>
  </si>
  <si>
    <t>Porcentaje de Calibración y mantenimiento Push</t>
  </si>
  <si>
    <t>Reporte de mantenimiento de instalaciones</t>
  </si>
  <si>
    <t>Certificación emitida por Oficina Asesora de Planeación - equipo de Planeación Institucional y registro fotográfico</t>
  </si>
  <si>
    <t>Realizar el mantenimiento al 100% de las luminarios con un bajo rendimiento del edificio bicentenario.</t>
  </si>
  <si>
    <t>Mantenimiento luminarias</t>
  </si>
  <si>
    <t>(Numero de luminarias reemplazadas/Numero de luminarias programadas)*100</t>
  </si>
  <si>
    <t>mantenimiento luminarias</t>
  </si>
  <si>
    <t>reporte de mantenimiento de instalaciones</t>
  </si>
  <si>
    <t>Instalar un (1) extractor en el area de almacenamiento de residuos solidos y sustancias químicas del edificio bicentenario.</t>
  </si>
  <si>
    <t>Instalación extractor</t>
  </si>
  <si>
    <t>Número de extractores instalados.</t>
  </si>
  <si>
    <t>Instalación reductor</t>
  </si>
  <si>
    <t xml:space="preserve">Cambiar el 100% del piso de las inspeciones de policia (180 m2), ubicado en el primer piso cerca a la puerta </t>
  </si>
  <si>
    <t>Porcentaje de Instalación m2 de piso de las cabinas</t>
  </si>
  <si>
    <t>(Número de m2 instalados / Número de m2 programados) * 100</t>
  </si>
  <si>
    <t xml:space="preserve">porcentaje de instalación </t>
  </si>
  <si>
    <t>Realizar el mantenimiento al 100% de los brazos hidráulicos (9) de las puertas de evacuación del edificio bicentenario.</t>
  </si>
  <si>
    <t>Mantenimiento brazos hidráulicos</t>
  </si>
  <si>
    <t>(Número de brazos hidráulicos  con mantenimiento/Número de brazos programadas)*100</t>
  </si>
  <si>
    <t>Atender el 100% de las recomendaciones dadas por OCI, teniendo en cuenta el informe final de auditoria de accesibilidad al medio físico del punto de servicio al ciudadano de nivel central.</t>
  </si>
  <si>
    <t>Acciones implementadas</t>
  </si>
  <si>
    <t>(Acciones implementadas/total recomendaciones del informe de auditoría) * 100</t>
  </si>
  <si>
    <t>Acciones</t>
  </si>
  <si>
    <t>Mejoramiento de la accesibilidad al punto de atención al ciudadano</t>
  </si>
  <si>
    <t>Girar el 100% de las reservas presupuestales definitivas de la Secretaría Distrital de Gobierno.</t>
  </si>
  <si>
    <t>Porcentaje de Giros de Reservas Presupuestales</t>
  </si>
  <si>
    <t>Total de Giros de Reservas Presupuestales</t>
  </si>
  <si>
    <t>55%
(Información con corte al 31 de diciembre (4to trimestre) de 2023)</t>
  </si>
  <si>
    <t>Porcentaje de Giros de Reservas</t>
  </si>
  <si>
    <t>Informe de Ejecución de Reservas Presupuestales</t>
  </si>
  <si>
    <t>Aplicativo SDH
SAP-BOGDATA, página web</t>
  </si>
  <si>
    <t>Dirección Financiera</t>
  </si>
  <si>
    <t>Mantener  la generación de órdenes de pago a las cuentas de prestación de servicios personales en (4) días hábiles contados a partir del día siguiente de la radicación, previo cumplimiento de los requisitos.</t>
  </si>
  <si>
    <t>Pago de cuentas</t>
  </si>
  <si>
    <t>Número de días para generar orden de pago (promedio)</t>
  </si>
  <si>
    <t>3,954
(Información con corte al 31 de diciembre (4to trimestre) de 2023)</t>
  </si>
  <si>
    <t>Días para pago de cuentas</t>
  </si>
  <si>
    <t>Eficiencia</t>
  </si>
  <si>
    <t>Base de datos de registro de cuentas</t>
  </si>
  <si>
    <t>Archivo Dirección Financiera
Opget / BogDATA</t>
  </si>
  <si>
    <r>
      <rPr>
        <sz val="11"/>
        <color rgb="FF000000"/>
        <rFont val="Calibri Light"/>
        <family val="2"/>
        <scheme val="major"/>
      </rPr>
      <t xml:space="preserve">Publicar en la pagina web de la SDG los estados financieros </t>
    </r>
    <r>
      <rPr>
        <sz val="11"/>
        <color rgb="FF000000"/>
        <rFont val="Calibri Light"/>
        <family val="2"/>
      </rPr>
      <t>trimestrales, el último día habil del mes siguiente al corte.</t>
    </r>
  </si>
  <si>
    <t xml:space="preserve">Presentación de Estados Financieros </t>
  </si>
  <si>
    <t>Número de días promedio para la presentación de los Estados Financieros</t>
  </si>
  <si>
    <t>90 días (Promedio de presentación de Estados Financieros en la vigencia 2023, con corte a 31 de diciembre)</t>
  </si>
  <si>
    <t>Días para presentación de estados financieros</t>
  </si>
  <si>
    <t>Estados financieros (fecha de presentación)
Certificación</t>
  </si>
  <si>
    <t>Archivo Dirección Financiera
Página Web, sección Transparencia - presupuesto - Estados Financieros</t>
  </si>
  <si>
    <t>Ejecutar el 95 % del PAC programado por las dependencias</t>
  </si>
  <si>
    <t>Ejecución del PAC programado</t>
  </si>
  <si>
    <t>(PAC ejecutado/PAC programado)*100</t>
  </si>
  <si>
    <t>92,74%  (ejecución trimestral de la vigencia 2023, hasta el 31 de diciembre)</t>
  </si>
  <si>
    <t>Porcentaje deL PAC programado</t>
  </si>
  <si>
    <t xml:space="preserve">Informe de ejecución del PAC </t>
  </si>
  <si>
    <t>SAP</t>
  </si>
  <si>
    <t xml:space="preserve">Realizar dos informes de seguimiento a la implementación del Sistema de Gestión Antisoborno de la Secretaría de Gobierno </t>
  </si>
  <si>
    <t>Informes de seguimiento a la implementación del Sistema de Gestión Antisoborno</t>
  </si>
  <si>
    <t>número de Informes de seguimiento a la implementación del sistema de Gestión Antisoborno</t>
  </si>
  <si>
    <t>Informes de seguimiento del Sistema de Gestión Antisoborno</t>
  </si>
  <si>
    <t>Informe de seguimiento a la implementación</t>
  </si>
  <si>
    <t>Reporte de productos ejecutados del Sistema de Gestión Antisoborno.</t>
  </si>
  <si>
    <t xml:space="preserve">Realizar dos informes de seguimiento a la implementación del Sistema de Administración de Lavado de Activos y Financiación del Terrorismo en la Secretaría de Gobierno </t>
  </si>
  <si>
    <t>Informes de seguimiento a la implementación del Sarlaft</t>
  </si>
  <si>
    <t>Informes de seguimiento del Sarlaft</t>
  </si>
  <si>
    <t>Reporte de productos ejecutados del Sarlaft</t>
  </si>
  <si>
    <t>Reportar dos (2) seguimientos a la implementación de la Política Pública Distrital de Transparencia, Integridad y No Tolerancia con la Corrupción en el Distrito Capital</t>
  </si>
  <si>
    <t>Implementación del PPDTINTC</t>
  </si>
  <si>
    <t>Número de seguimientos al plan de acción de ITB realizados</t>
  </si>
  <si>
    <t>Seguimiento al PPDTINTC</t>
  </si>
  <si>
    <t>seguimiento al PPDTINTC</t>
  </si>
  <si>
    <t>Página web SDG: publicación de los reportes</t>
  </si>
  <si>
    <t>Asegurar la sostenibilidad y mejora del sistema integrado de planeación y gestión del proceso SGI, a través del apoyo para el cumplimiento de los cronogramas programados a los Planes y procesos de las Direcciones de la SGI, correponde al porcentaje de cumplimiento del cronograma</t>
  </si>
  <si>
    <t>Cronogramas cumplidos</t>
  </si>
  <si>
    <t>(Cronogramas cumplidos / Cronogramas establecidos) * 100</t>
  </si>
  <si>
    <t>Porcentaje</t>
  </si>
  <si>
    <t>reporte mensual de actualización documental proceso GCI</t>
  </si>
  <si>
    <t>reporte mensual de actualización proceso GCI</t>
  </si>
  <si>
    <t> 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</si>
  <si>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</si>
  <si>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</si>
  <si>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</si>
  <si>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</si>
  <si>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</si>
  <si>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</si>
  <si>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</si>
  <si>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</si>
  <si>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</si>
  <si>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</si>
  <si>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</si>
  <si>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</si>
  <si>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</si>
  <si>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</si>
  <si>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</si>
  <si>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</si>
  <si>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</si>
  <si>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</si>
  <si>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</si>
  <si>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</si>
  <si>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</si>
  <si>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</si>
  <si>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</si>
  <si>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</si>
  <si>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</si>
  <si>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 alcaldía local con corte a 31 de diciembre de 2023 tipificadas como Derechos de Petición registradas en el aplicativo Bogotá te Escucha y gestor documental ORFEO, por parte de las dependencias de Nivel Central responsables de dar respuesta.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</si>
  <si>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</si>
  <si>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</si>
  <si>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</si>
  <si>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</si>
  <si>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</si>
  <si>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</si>
  <si>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</si>
  <si>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</si>
  <si>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</si>
  <si>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terminos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</si>
  <si>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</si>
  <si>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</si>
  <si>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</si>
  <si>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</si>
  <si>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</si>
  <si>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Retadora (mejora)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</si>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</sst>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 Ligh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1"/>
      <color rgb="FF000000"/>
      <name val="Calibri Light"/>
      <family val="2"/>
    </font>
    <font>
      <sz val="11"/>
      <name val="Calibri Light"/>
      <family val="2"/>
      <scheme val="major"/>
    </font>
    <font>
      <u/>
      <sz val="11"/>
      <color rgb="FF0070C0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  <scheme val="major"/>
    </font>
    <font>
      <sz val="11"/>
      <color rgb="FF000000"/>
      <name val="Calibri Light"/>
      <family val="2"/>
    </font>
    <font>
      <b/>
      <sz val="14"/>
      <color rgb="FF000000"/>
      <name val="Calibri Light"/>
      <family val="2"/>
    </font>
    <font>
      <b/>
      <sz val="11"/>
      <color rgb="FF00000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1">
    <xf numFmtId="0" fontId="0" fillId="0" borderId="0" xfId="0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9" fontId="11" fillId="5" borderId="1" xfId="4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9" fontId="14" fillId="2" borderId="1" xfId="4" applyFont="1" applyFill="1" applyBorder="1" applyAlignment="1">
      <alignment wrapText="1"/>
    </xf>
    <xf numFmtId="9" fontId="14" fillId="2" borderId="1" xfId="4" applyFont="1" applyFill="1" applyBorder="1" applyAlignment="1">
      <alignment horizontal="right" wrapText="1"/>
    </xf>
    <xf numFmtId="9" fontId="13" fillId="2" borderId="1" xfId="0" applyNumberFormat="1" applyFont="1" applyFill="1" applyBorder="1" applyAlignment="1">
      <alignment horizontal="right" wrapText="1"/>
    </xf>
    <xf numFmtId="9" fontId="11" fillId="5" borderId="1" xfId="4" applyFont="1" applyFill="1" applyBorder="1" applyAlignment="1">
      <alignment horizontal="right" wrapText="1"/>
    </xf>
    <xf numFmtId="9" fontId="12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1" fontId="8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10" fontId="8" fillId="0" borderId="1" xfId="0" applyNumberFormat="1" applyFont="1" applyBorder="1" applyAlignment="1">
      <alignment horizontal="justify" vertical="center" wrapText="1"/>
    </xf>
    <xf numFmtId="9" fontId="8" fillId="0" borderId="1" xfId="4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9" borderId="0" xfId="0" applyFont="1" applyFill="1" applyAlignment="1">
      <alignment wrapText="1"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41" fontId="17" fillId="0" borderId="1" xfId="2" applyFont="1" applyFill="1" applyBorder="1" applyAlignment="1" applyProtection="1">
      <alignment horizontal="center" vertical="center" wrapText="1"/>
      <protection hidden="1"/>
    </xf>
    <xf numFmtId="1" fontId="17" fillId="0" borderId="1" xfId="4" applyNumberFormat="1" applyFont="1" applyFill="1" applyBorder="1" applyAlignment="1" applyProtection="1">
      <alignment horizontal="center" vertical="center" wrapText="1"/>
      <protection hidden="1"/>
    </xf>
    <xf numFmtId="1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9" fontId="17" fillId="0" borderId="1" xfId="4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1" fontId="17" fillId="0" borderId="1" xfId="3" applyFont="1" applyFill="1" applyBorder="1" applyAlignment="1" applyProtection="1">
      <alignment horizontal="center" vertical="center" wrapText="1"/>
      <protection hidden="1"/>
    </xf>
    <xf numFmtId="41" fontId="17" fillId="0" borderId="1" xfId="3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4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left" vertical="center" wrapText="1"/>
    </xf>
    <xf numFmtId="10" fontId="8" fillId="0" borderId="1" xfId="4" applyNumberFormat="1" applyFont="1" applyBorder="1" applyAlignment="1">
      <alignment horizontal="left" vertical="center" wrapText="1"/>
    </xf>
    <xf numFmtId="1" fontId="8" fillId="0" borderId="1" xfId="4" applyNumberFormat="1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10" fontId="16" fillId="0" borderId="1" xfId="0" applyNumberFormat="1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left" vertical="center" wrapText="1"/>
    </xf>
    <xf numFmtId="1" fontId="17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9" fontId="8" fillId="10" borderId="1" xfId="0" applyNumberFormat="1" applyFont="1" applyFill="1" applyBorder="1" applyAlignment="1">
      <alignment horizontal="center" vertical="center" wrapText="1"/>
    </xf>
    <xf numFmtId="9" fontId="8" fillId="10" borderId="1" xfId="4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9" fontId="1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9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left" vertical="center" wrapText="1"/>
    </xf>
    <xf numFmtId="9" fontId="15" fillId="0" borderId="1" xfId="4" applyFont="1" applyBorder="1" applyAlignment="1">
      <alignment horizontal="center" vertical="center" wrapText="1"/>
    </xf>
    <xf numFmtId="164" fontId="15" fillId="0" borderId="1" xfId="4" applyNumberFormat="1" applyFont="1" applyBorder="1" applyAlignment="1">
      <alignment horizontal="center" vertical="center" wrapText="1"/>
    </xf>
    <xf numFmtId="10" fontId="15" fillId="0" borderId="1" xfId="4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9" fontId="15" fillId="9" borderId="1" xfId="4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" fontId="15" fillId="9" borderId="1" xfId="4" applyNumberFormat="1" applyFont="1" applyFill="1" applyBorder="1" applyAlignment="1">
      <alignment horizontal="center" vertical="center" wrapText="1"/>
    </xf>
    <xf numFmtId="1" fontId="15" fillId="0" borderId="1" xfId="4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19" fillId="0" borderId="1" xfId="4" applyFont="1" applyBorder="1" applyAlignment="1">
      <alignment horizontal="center" vertical="center" wrapText="1"/>
    </xf>
    <xf numFmtId="10" fontId="15" fillId="0" borderId="1" xfId="4" applyNumberFormat="1" applyFont="1" applyBorder="1" applyAlignment="1">
      <alignment horizontal="justify" vertical="center" wrapText="1"/>
    </xf>
    <xf numFmtId="9" fontId="15" fillId="0" borderId="1" xfId="4" applyFont="1" applyBorder="1" applyAlignment="1">
      <alignment horizontal="justify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5">
    <cellStyle name="Hipervínculo" xfId="1" builtinId="8"/>
    <cellStyle name="Millares [0]" xfId="2" builtinId="6"/>
    <cellStyle name="Millares [0]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295275</xdr:colOff>
      <xdr:row>0</xdr:row>
      <xdr:rowOff>733425</xdr:rowOff>
    </xdr:to>
    <xdr:pic>
      <xdr:nvPicPr>
        <xdr:cNvPr id="1127" name="Imagen 1">
          <a:extLst>
            <a:ext uri="{FF2B5EF4-FFF2-40B4-BE49-F238E27FC236}">
              <a16:creationId xmlns:a16="http://schemas.microsoft.com/office/drawing/2014/main" id="{D2CA826B-4486-00E6-B3D0-B29F69F3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66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9"/>
  <sheetViews>
    <sheetView tabSelected="1" zoomScale="90" zoomScaleNormal="90" workbookViewId="0">
      <selection activeCell="F10" sqref="F10:P11"/>
    </sheetView>
  </sheetViews>
  <sheetFormatPr baseColWidth="10" defaultColWidth="10.85546875" defaultRowHeight="15" x14ac:dyDescent="0.25"/>
  <cols>
    <col min="1" max="1" width="4.140625" style="1" customWidth="1"/>
    <col min="2" max="2" width="25.42578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42578125" style="1" customWidth="1"/>
    <col min="8" max="8" width="14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42578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42578125" style="1" customWidth="1"/>
    <col min="23" max="23" width="40.28515625" style="1" customWidth="1"/>
    <col min="24" max="27" width="16.42578125" style="1" customWidth="1"/>
    <col min="28" max="28" width="33.42578125" style="1" customWidth="1"/>
    <col min="29" max="32" width="16.42578125" style="1" customWidth="1"/>
    <col min="33" max="33" width="43.7109375" style="1" customWidth="1"/>
    <col min="34" max="34" width="16.42578125" style="1" customWidth="1"/>
    <col min="35" max="36" width="22" style="1" customWidth="1"/>
    <col min="37" max="37" width="16.42578125" style="1" customWidth="1"/>
    <col min="38" max="38" width="34.85546875" style="1" customWidth="1"/>
    <col min="39" max="41" width="16.42578125" style="1" customWidth="1"/>
    <col min="42" max="42" width="21.42578125" style="1" customWidth="1"/>
    <col min="43" max="43" width="39.42578125" style="1" customWidth="1"/>
    <col min="44" max="16384" width="10.85546875" style="1"/>
  </cols>
  <sheetData>
    <row r="1" spans="1:43" s="33" customFormat="1" ht="70.5" customHeight="1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5" t="s">
        <v>1</v>
      </c>
      <c r="L1" s="135"/>
      <c r="M1" s="135"/>
      <c r="N1" s="135"/>
      <c r="O1" s="135"/>
    </row>
    <row r="2" spans="1:43" s="35" customFormat="1" ht="23.45" customHeight="1" x14ac:dyDescent="0.25">
      <c r="A2" s="137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34"/>
      <c r="L2" s="34"/>
      <c r="M2" s="34"/>
      <c r="N2" s="34"/>
      <c r="O2" s="34"/>
    </row>
    <row r="3" spans="1:43" s="33" customFormat="1" x14ac:dyDescent="0.25"/>
    <row r="4" spans="1:43" s="33" customFormat="1" ht="29.1" customHeight="1" x14ac:dyDescent="0.25">
      <c r="A4" s="139" t="s">
        <v>3</v>
      </c>
      <c r="B4" s="140"/>
      <c r="C4" s="145" t="s">
        <v>4</v>
      </c>
      <c r="D4" s="146"/>
      <c r="E4" s="105" t="s">
        <v>5</v>
      </c>
      <c r="F4" s="106"/>
      <c r="G4" s="106"/>
      <c r="H4" s="106"/>
      <c r="I4" s="106"/>
      <c r="J4" s="107"/>
    </row>
    <row r="5" spans="1:43" s="33" customFormat="1" ht="15" customHeight="1" x14ac:dyDescent="0.25">
      <c r="A5" s="141"/>
      <c r="B5" s="142"/>
      <c r="C5" s="147"/>
      <c r="D5" s="148"/>
      <c r="E5" s="2" t="s">
        <v>6</v>
      </c>
      <c r="F5" s="2" t="s">
        <v>7</v>
      </c>
      <c r="G5" s="105" t="s">
        <v>8</v>
      </c>
      <c r="H5" s="106"/>
      <c r="I5" s="106"/>
      <c r="J5" s="107"/>
    </row>
    <row r="6" spans="1:43" s="33" customFormat="1" x14ac:dyDescent="0.25">
      <c r="A6" s="141"/>
      <c r="B6" s="142"/>
      <c r="C6" s="147"/>
      <c r="D6" s="148"/>
      <c r="E6" s="36">
        <v>1</v>
      </c>
      <c r="F6" s="96" t="s">
        <v>206</v>
      </c>
      <c r="G6" s="108" t="s">
        <v>207</v>
      </c>
      <c r="H6" s="108"/>
      <c r="I6" s="108"/>
      <c r="J6" s="108"/>
    </row>
    <row r="7" spans="1:43" s="33" customFormat="1" x14ac:dyDescent="0.25">
      <c r="A7" s="141"/>
      <c r="B7" s="142"/>
      <c r="C7" s="147"/>
      <c r="D7" s="148"/>
      <c r="E7" s="36"/>
      <c r="F7" s="36"/>
      <c r="G7" s="108"/>
      <c r="H7" s="108"/>
      <c r="I7" s="108"/>
      <c r="J7" s="108"/>
    </row>
    <row r="8" spans="1:43" s="33" customFormat="1" x14ac:dyDescent="0.25">
      <c r="A8" s="143"/>
      <c r="B8" s="144"/>
      <c r="C8" s="149"/>
      <c r="D8" s="150"/>
      <c r="E8" s="36"/>
      <c r="F8" s="36"/>
      <c r="G8" s="108"/>
      <c r="H8" s="108"/>
      <c r="I8" s="108"/>
      <c r="J8" s="108"/>
    </row>
    <row r="9" spans="1:43" s="33" customFormat="1" x14ac:dyDescent="0.25"/>
    <row r="10" spans="1:43" ht="14.45" customHeight="1" x14ac:dyDescent="0.25">
      <c r="A10" s="104" t="s">
        <v>9</v>
      </c>
      <c r="B10" s="104"/>
      <c r="C10" s="104" t="s">
        <v>10</v>
      </c>
      <c r="D10" s="104"/>
      <c r="E10" s="104"/>
      <c r="F10" s="136" t="s">
        <v>11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04" t="s">
        <v>12</v>
      </c>
      <c r="R10" s="104"/>
      <c r="S10" s="104"/>
      <c r="T10" s="109" t="s">
        <v>13</v>
      </c>
      <c r="U10" s="110"/>
      <c r="V10" s="110"/>
      <c r="W10" s="110"/>
      <c r="X10" s="111"/>
      <c r="Y10" s="115" t="s">
        <v>14</v>
      </c>
      <c r="Z10" s="116"/>
      <c r="AA10" s="116"/>
      <c r="AB10" s="116"/>
      <c r="AC10" s="117"/>
      <c r="AD10" s="121" t="s">
        <v>15</v>
      </c>
      <c r="AE10" s="122"/>
      <c r="AF10" s="122"/>
      <c r="AG10" s="122"/>
      <c r="AH10" s="123"/>
      <c r="AI10" s="127" t="s">
        <v>16</v>
      </c>
      <c r="AJ10" s="128"/>
      <c r="AK10" s="128"/>
      <c r="AL10" s="128"/>
      <c r="AM10" s="129"/>
      <c r="AN10" s="98" t="s">
        <v>17</v>
      </c>
      <c r="AO10" s="99"/>
      <c r="AP10" s="99"/>
      <c r="AQ10" s="100"/>
    </row>
    <row r="11" spans="1:43" ht="14.45" customHeight="1" x14ac:dyDescent="0.25">
      <c r="A11" s="104"/>
      <c r="B11" s="104"/>
      <c r="C11" s="104"/>
      <c r="D11" s="104"/>
      <c r="E11" s="104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04"/>
      <c r="R11" s="104"/>
      <c r="S11" s="104"/>
      <c r="T11" s="112"/>
      <c r="U11" s="113"/>
      <c r="V11" s="113"/>
      <c r="W11" s="113"/>
      <c r="X11" s="114"/>
      <c r="Y11" s="118"/>
      <c r="Z11" s="119"/>
      <c r="AA11" s="119"/>
      <c r="AB11" s="119"/>
      <c r="AC11" s="120"/>
      <c r="AD11" s="124"/>
      <c r="AE11" s="125"/>
      <c r="AF11" s="125"/>
      <c r="AG11" s="125"/>
      <c r="AH11" s="126"/>
      <c r="AI11" s="130"/>
      <c r="AJ11" s="131"/>
      <c r="AK11" s="131"/>
      <c r="AL11" s="131"/>
      <c r="AM11" s="132"/>
      <c r="AN11" s="101"/>
      <c r="AO11" s="102"/>
      <c r="AP11" s="102"/>
      <c r="AQ11" s="103"/>
    </row>
    <row r="12" spans="1:43" ht="45" x14ac:dyDescent="0.2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" t="s">
        <v>34</v>
      </c>
      <c r="R12" s="2" t="s">
        <v>35</v>
      </c>
      <c r="S12" s="2" t="s">
        <v>36</v>
      </c>
      <c r="T12" s="3" t="s">
        <v>37</v>
      </c>
      <c r="U12" s="3" t="s">
        <v>38</v>
      </c>
      <c r="V12" s="3" t="s">
        <v>39</v>
      </c>
      <c r="W12" s="3" t="s">
        <v>40</v>
      </c>
      <c r="X12" s="3" t="s">
        <v>41</v>
      </c>
      <c r="Y12" s="23" t="s">
        <v>37</v>
      </c>
      <c r="Z12" s="23" t="s">
        <v>38</v>
      </c>
      <c r="AA12" s="23" t="s">
        <v>39</v>
      </c>
      <c r="AB12" s="23" t="s">
        <v>40</v>
      </c>
      <c r="AC12" s="23" t="s">
        <v>41</v>
      </c>
      <c r="AD12" s="24" t="s">
        <v>37</v>
      </c>
      <c r="AE12" s="24" t="s">
        <v>38</v>
      </c>
      <c r="AF12" s="24" t="s">
        <v>39</v>
      </c>
      <c r="AG12" s="24" t="s">
        <v>40</v>
      </c>
      <c r="AH12" s="24" t="s">
        <v>41</v>
      </c>
      <c r="AI12" s="25" t="s">
        <v>37</v>
      </c>
      <c r="AJ12" s="25" t="s">
        <v>38</v>
      </c>
      <c r="AK12" s="25" t="s">
        <v>39</v>
      </c>
      <c r="AL12" s="25" t="s">
        <v>40</v>
      </c>
      <c r="AM12" s="25" t="s">
        <v>41</v>
      </c>
      <c r="AN12" s="4" t="s">
        <v>37</v>
      </c>
      <c r="AO12" s="4" t="s">
        <v>38</v>
      </c>
      <c r="AP12" s="4" t="s">
        <v>39</v>
      </c>
      <c r="AQ12" s="4" t="s">
        <v>40</v>
      </c>
    </row>
    <row r="13" spans="1:43" s="29" customFormat="1" ht="105" x14ac:dyDescent="0.25">
      <c r="A13" s="22">
        <v>7</v>
      </c>
      <c r="B13" s="37" t="s">
        <v>42</v>
      </c>
      <c r="C13" s="22">
        <v>1</v>
      </c>
      <c r="D13" s="74" t="s">
        <v>43</v>
      </c>
      <c r="E13" s="21" t="s">
        <v>44</v>
      </c>
      <c r="F13" s="21" t="s">
        <v>45</v>
      </c>
      <c r="G13" s="21" t="s">
        <v>46</v>
      </c>
      <c r="H13" s="30" t="s">
        <v>47</v>
      </c>
      <c r="I13" s="38" t="s">
        <v>48</v>
      </c>
      <c r="J13" s="38" t="s">
        <v>49</v>
      </c>
      <c r="K13" s="39">
        <v>0.1</v>
      </c>
      <c r="L13" s="39">
        <v>0.35</v>
      </c>
      <c r="M13" s="39">
        <v>0.7</v>
      </c>
      <c r="N13" s="39">
        <v>0.9</v>
      </c>
      <c r="O13" s="39">
        <v>0.9</v>
      </c>
      <c r="P13" s="38" t="s">
        <v>50</v>
      </c>
      <c r="Q13" s="38" t="s">
        <v>51</v>
      </c>
      <c r="R13" s="38" t="s">
        <v>52</v>
      </c>
      <c r="S13" s="38" t="s">
        <v>53</v>
      </c>
      <c r="T13" s="31">
        <f>K13</f>
        <v>0.1</v>
      </c>
      <c r="U13" s="21"/>
      <c r="V13" s="31">
        <f>IF(U13/T13&gt;100%,100%,U13/T13)</f>
        <v>0</v>
      </c>
      <c r="W13" s="21"/>
      <c r="X13" s="21"/>
      <c r="Y13" s="31">
        <f t="shared" ref="Y13:Y30" si="0">L13</f>
        <v>0.35</v>
      </c>
      <c r="Z13" s="21"/>
      <c r="AA13" s="31">
        <f>IF(Z13/Y13&gt;100%,100%,Z13/Y13)</f>
        <v>0</v>
      </c>
      <c r="AB13" s="21"/>
      <c r="AC13" s="21"/>
      <c r="AD13" s="31">
        <f t="shared" ref="AD13:AD30" si="1">M13</f>
        <v>0.7</v>
      </c>
      <c r="AE13" s="21"/>
      <c r="AF13" s="31">
        <f>IF(AE13/AD13&gt;100%,100%,AE13/AD13)</f>
        <v>0</v>
      </c>
      <c r="AG13" s="21"/>
      <c r="AH13" s="21"/>
      <c r="AI13" s="31">
        <f t="shared" ref="AI13:AI30" si="2">N13</f>
        <v>0.9</v>
      </c>
      <c r="AJ13" s="21"/>
      <c r="AK13" s="31">
        <f>IF(AJ13/AI13&gt;100%,100%,AJ13/AI13)</f>
        <v>0</v>
      </c>
      <c r="AL13" s="21"/>
      <c r="AM13" s="21"/>
      <c r="AN13" s="31">
        <f t="shared" ref="AN13:AN30" si="3">O13</f>
        <v>0.9</v>
      </c>
      <c r="AO13" s="21"/>
      <c r="AP13" s="31">
        <f>IF(AO13/AN13&gt;100%,100%,AO13/AN13)</f>
        <v>0</v>
      </c>
      <c r="AQ13" s="21"/>
    </row>
    <row r="14" spans="1:43" s="29" customFormat="1" ht="150" x14ac:dyDescent="0.25">
      <c r="A14" s="22">
        <v>7</v>
      </c>
      <c r="B14" s="37" t="s">
        <v>42</v>
      </c>
      <c r="C14" s="22">
        <v>2</v>
      </c>
      <c r="D14" s="21" t="s">
        <v>54</v>
      </c>
      <c r="E14" s="21" t="s">
        <v>44</v>
      </c>
      <c r="F14" s="21" t="s">
        <v>55</v>
      </c>
      <c r="G14" s="21" t="s">
        <v>56</v>
      </c>
      <c r="H14" s="30" t="s">
        <v>57</v>
      </c>
      <c r="I14" s="38" t="s">
        <v>58</v>
      </c>
      <c r="J14" s="38" t="s">
        <v>59</v>
      </c>
      <c r="K14" s="39">
        <v>1</v>
      </c>
      <c r="L14" s="39">
        <v>1</v>
      </c>
      <c r="M14" s="39">
        <v>1</v>
      </c>
      <c r="N14" s="39">
        <v>1</v>
      </c>
      <c r="O14" s="39">
        <v>1</v>
      </c>
      <c r="P14" s="38" t="s">
        <v>50</v>
      </c>
      <c r="Q14" s="38" t="s">
        <v>60</v>
      </c>
      <c r="R14" s="38" t="s">
        <v>52</v>
      </c>
      <c r="S14" s="38" t="s">
        <v>53</v>
      </c>
      <c r="T14" s="31">
        <f t="shared" ref="T14:T22" si="4">K14</f>
        <v>1</v>
      </c>
      <c r="U14" s="21"/>
      <c r="V14" s="31">
        <f>IF(U14/T14&gt;100%,100%,U14/T14)</f>
        <v>0</v>
      </c>
      <c r="W14" s="21"/>
      <c r="X14" s="21"/>
      <c r="Y14" s="31">
        <f t="shared" si="0"/>
        <v>1</v>
      </c>
      <c r="Z14" s="21"/>
      <c r="AA14" s="31">
        <f>IF(Z14/Y14&gt;100%,100%,Z14/Y14)</f>
        <v>0</v>
      </c>
      <c r="AB14" s="21"/>
      <c r="AC14" s="21"/>
      <c r="AD14" s="31">
        <f t="shared" si="1"/>
        <v>1</v>
      </c>
      <c r="AE14" s="21"/>
      <c r="AF14" s="31">
        <f>IF(AE14/AD14&gt;100%,100%,AE14/AD14)</f>
        <v>0</v>
      </c>
      <c r="AG14" s="21"/>
      <c r="AH14" s="21"/>
      <c r="AI14" s="31">
        <f t="shared" si="2"/>
        <v>1</v>
      </c>
      <c r="AJ14" s="21"/>
      <c r="AK14" s="31">
        <f>IF(AJ14/AI14&gt;100%,100%,AJ14/AI14)</f>
        <v>0</v>
      </c>
      <c r="AL14" s="21"/>
      <c r="AM14" s="21"/>
      <c r="AN14" s="31">
        <f t="shared" si="3"/>
        <v>1</v>
      </c>
      <c r="AO14" s="21"/>
      <c r="AP14" s="31">
        <f>IF(AO14/AN14&gt;100%,100%,AO14/AN14)</f>
        <v>0</v>
      </c>
      <c r="AQ14" s="21"/>
    </row>
    <row r="15" spans="1:43" s="29" customFormat="1" ht="105" x14ac:dyDescent="0.25">
      <c r="A15" s="22">
        <v>7</v>
      </c>
      <c r="B15" s="37" t="s">
        <v>42</v>
      </c>
      <c r="C15" s="22">
        <v>3</v>
      </c>
      <c r="D15" s="21" t="s">
        <v>61</v>
      </c>
      <c r="E15" s="21" t="s">
        <v>44</v>
      </c>
      <c r="F15" s="21" t="s">
        <v>62</v>
      </c>
      <c r="G15" s="21" t="s">
        <v>63</v>
      </c>
      <c r="H15" s="30" t="s">
        <v>64</v>
      </c>
      <c r="I15" s="38" t="s">
        <v>58</v>
      </c>
      <c r="J15" s="38" t="s">
        <v>65</v>
      </c>
      <c r="K15" s="39">
        <v>1</v>
      </c>
      <c r="L15" s="39">
        <v>1</v>
      </c>
      <c r="M15" s="39">
        <v>1</v>
      </c>
      <c r="N15" s="39">
        <v>1</v>
      </c>
      <c r="O15" s="39">
        <v>1</v>
      </c>
      <c r="P15" s="38" t="s">
        <v>50</v>
      </c>
      <c r="Q15" s="38" t="s">
        <v>66</v>
      </c>
      <c r="R15" s="38" t="s">
        <v>67</v>
      </c>
      <c r="S15" s="38" t="s">
        <v>53</v>
      </c>
      <c r="T15" s="31">
        <f t="shared" si="4"/>
        <v>1</v>
      </c>
      <c r="U15" s="21"/>
      <c r="V15" s="31">
        <f>IF(U15/T15&gt;100%,100%,U15/T15)</f>
        <v>0</v>
      </c>
      <c r="W15" s="21"/>
      <c r="X15" s="21"/>
      <c r="Y15" s="31">
        <f t="shared" si="0"/>
        <v>1</v>
      </c>
      <c r="Z15" s="21"/>
      <c r="AA15" s="31">
        <f>IF(Z15/Y15&gt;100%,100%,Z15/Y15)</f>
        <v>0</v>
      </c>
      <c r="AB15" s="21"/>
      <c r="AC15" s="21"/>
      <c r="AD15" s="31">
        <f t="shared" si="1"/>
        <v>1</v>
      </c>
      <c r="AE15" s="21"/>
      <c r="AF15" s="31">
        <f>IF(AE15/AD15&gt;100%,100%,AE15/AD15)</f>
        <v>0</v>
      </c>
      <c r="AG15" s="21"/>
      <c r="AH15" s="21"/>
      <c r="AI15" s="31">
        <f t="shared" si="2"/>
        <v>1</v>
      </c>
      <c r="AJ15" s="21"/>
      <c r="AK15" s="31">
        <f>IF(AJ15/AI15&gt;100%,100%,AJ15/AI15)</f>
        <v>0</v>
      </c>
      <c r="AL15" s="21"/>
      <c r="AM15" s="21"/>
      <c r="AN15" s="31">
        <f t="shared" si="3"/>
        <v>1</v>
      </c>
      <c r="AO15" s="21"/>
      <c r="AP15" s="31">
        <f>IF(AO15/AN15&gt;100%,100%,AO15/AN15)</f>
        <v>0</v>
      </c>
      <c r="AQ15" s="21"/>
    </row>
    <row r="16" spans="1:43" s="29" customFormat="1" ht="105" x14ac:dyDescent="0.25">
      <c r="A16" s="22">
        <v>7</v>
      </c>
      <c r="B16" s="37" t="s">
        <v>42</v>
      </c>
      <c r="C16" s="22">
        <v>4</v>
      </c>
      <c r="D16" s="21" t="s">
        <v>68</v>
      </c>
      <c r="E16" s="21" t="s">
        <v>44</v>
      </c>
      <c r="F16" s="21" t="s">
        <v>69</v>
      </c>
      <c r="G16" s="21" t="s">
        <v>70</v>
      </c>
      <c r="H16" s="30" t="s">
        <v>64</v>
      </c>
      <c r="I16" s="38" t="s">
        <v>58</v>
      </c>
      <c r="J16" s="38" t="s">
        <v>71</v>
      </c>
      <c r="K16" s="39">
        <v>1</v>
      </c>
      <c r="L16" s="39">
        <v>1</v>
      </c>
      <c r="M16" s="39">
        <v>1</v>
      </c>
      <c r="N16" s="39">
        <v>1</v>
      </c>
      <c r="O16" s="39">
        <v>1</v>
      </c>
      <c r="P16" s="38" t="s">
        <v>50</v>
      </c>
      <c r="Q16" s="38" t="s">
        <v>72</v>
      </c>
      <c r="R16" s="38" t="s">
        <v>73</v>
      </c>
      <c r="S16" s="38" t="s">
        <v>53</v>
      </c>
      <c r="T16" s="31">
        <f t="shared" si="4"/>
        <v>1</v>
      </c>
      <c r="U16" s="21"/>
      <c r="V16" s="31">
        <f>IF(U16/T16&gt;100%,100%,U16/T16)</f>
        <v>0</v>
      </c>
      <c r="W16" s="21"/>
      <c r="X16" s="21"/>
      <c r="Y16" s="31">
        <f t="shared" si="0"/>
        <v>1</v>
      </c>
      <c r="Z16" s="21"/>
      <c r="AA16" s="31">
        <f>IF(Z16/Y16&gt;100%,100%,Z16/Y16)</f>
        <v>0</v>
      </c>
      <c r="AB16" s="21"/>
      <c r="AC16" s="21"/>
      <c r="AD16" s="31">
        <f t="shared" si="1"/>
        <v>1</v>
      </c>
      <c r="AE16" s="21"/>
      <c r="AF16" s="31">
        <f>IF(AE16/AD16&gt;100%,100%,AE16/AD16)</f>
        <v>0</v>
      </c>
      <c r="AG16" s="21"/>
      <c r="AH16" s="21"/>
      <c r="AI16" s="31">
        <f t="shared" si="2"/>
        <v>1</v>
      </c>
      <c r="AJ16" s="21"/>
      <c r="AK16" s="31">
        <f>IF(AJ16/AI16&gt;100%,100%,AJ16/AI16)</f>
        <v>0</v>
      </c>
      <c r="AL16" s="21"/>
      <c r="AM16" s="21"/>
      <c r="AN16" s="31">
        <f t="shared" si="3"/>
        <v>1</v>
      </c>
      <c r="AO16" s="21"/>
      <c r="AP16" s="31">
        <f>IF(AO16/AN16&gt;100%,100%,AO16/AN16)</f>
        <v>0</v>
      </c>
      <c r="AQ16" s="21"/>
    </row>
    <row r="17" spans="1:43" s="29" customFormat="1" ht="105" x14ac:dyDescent="0.25">
      <c r="A17" s="22">
        <v>7</v>
      </c>
      <c r="B17" s="37" t="s">
        <v>42</v>
      </c>
      <c r="C17" s="22">
        <v>5</v>
      </c>
      <c r="D17" s="21" t="s">
        <v>74</v>
      </c>
      <c r="E17" s="21" t="s">
        <v>44</v>
      </c>
      <c r="F17" s="21" t="s">
        <v>75</v>
      </c>
      <c r="G17" s="21" t="s">
        <v>76</v>
      </c>
      <c r="H17" s="30" t="s">
        <v>77</v>
      </c>
      <c r="I17" s="40" t="s">
        <v>78</v>
      </c>
      <c r="J17" s="40" t="s">
        <v>79</v>
      </c>
      <c r="K17" s="41" t="s">
        <v>80</v>
      </c>
      <c r="L17" s="41">
        <v>1</v>
      </c>
      <c r="M17" s="42" t="s">
        <v>80</v>
      </c>
      <c r="N17" s="42">
        <v>2</v>
      </c>
      <c r="O17" s="43">
        <v>3</v>
      </c>
      <c r="P17" s="40" t="s">
        <v>50</v>
      </c>
      <c r="Q17" s="40" t="s">
        <v>81</v>
      </c>
      <c r="R17" s="40" t="s">
        <v>82</v>
      </c>
      <c r="S17" s="40" t="s">
        <v>83</v>
      </c>
      <c r="T17" s="28" t="str">
        <f t="shared" si="4"/>
        <v>No programada</v>
      </c>
      <c r="U17" s="21"/>
      <c r="V17" s="21" t="e">
        <f t="shared" ref="V17:V22" si="5">IF(U17/T17&gt;100%,100%,U17/T17)</f>
        <v>#VALUE!</v>
      </c>
      <c r="W17" s="21"/>
      <c r="X17" s="21"/>
      <c r="Y17" s="28">
        <f t="shared" si="0"/>
        <v>1</v>
      </c>
      <c r="Z17" s="21"/>
      <c r="AA17" s="21">
        <f t="shared" ref="AA17:AA22" si="6">IF(Z17/Y17&gt;100%,100%,Z17/Y17)</f>
        <v>0</v>
      </c>
      <c r="AB17" s="21"/>
      <c r="AC17" s="21"/>
      <c r="AD17" s="28" t="str">
        <f t="shared" si="1"/>
        <v>No programada</v>
      </c>
      <c r="AE17" s="21"/>
      <c r="AF17" s="21" t="e">
        <f t="shared" ref="AF17:AF22" si="7">IF(AE17/AD17&gt;100%,100%,AE17/AD17)</f>
        <v>#VALUE!</v>
      </c>
      <c r="AG17" s="21"/>
      <c r="AH17" s="21"/>
      <c r="AI17" s="28">
        <f t="shared" si="2"/>
        <v>2</v>
      </c>
      <c r="AJ17" s="21"/>
      <c r="AK17" s="21">
        <f t="shared" ref="AK17:AK22" si="8">IF(AJ17/AI17&gt;100%,100%,AJ17/AI17)</f>
        <v>0</v>
      </c>
      <c r="AL17" s="21"/>
      <c r="AM17" s="21"/>
      <c r="AN17" s="21">
        <f t="shared" si="3"/>
        <v>3</v>
      </c>
      <c r="AO17" s="21"/>
      <c r="AP17" s="21">
        <f>IF(AO17/AN17&gt;100%,100%,AO17/AN17)</f>
        <v>0</v>
      </c>
      <c r="AQ17" s="21"/>
    </row>
    <row r="18" spans="1:43" s="29" customFormat="1" ht="150" x14ac:dyDescent="0.25">
      <c r="A18" s="22">
        <v>7</v>
      </c>
      <c r="B18" s="37" t="s">
        <v>42</v>
      </c>
      <c r="C18" s="22">
        <v>6</v>
      </c>
      <c r="D18" s="21" t="s">
        <v>84</v>
      </c>
      <c r="E18" s="21" t="s">
        <v>44</v>
      </c>
      <c r="F18" s="21" t="s">
        <v>85</v>
      </c>
      <c r="G18" s="21" t="s">
        <v>86</v>
      </c>
      <c r="H18" s="30" t="s">
        <v>57</v>
      </c>
      <c r="I18" s="40" t="s">
        <v>78</v>
      </c>
      <c r="J18" s="44" t="s">
        <v>87</v>
      </c>
      <c r="K18" s="41" t="s">
        <v>80</v>
      </c>
      <c r="L18" s="41" t="s">
        <v>80</v>
      </c>
      <c r="M18" s="45">
        <v>1</v>
      </c>
      <c r="N18" s="41" t="s">
        <v>80</v>
      </c>
      <c r="O18" s="46">
        <v>1</v>
      </c>
      <c r="P18" s="40" t="s">
        <v>50</v>
      </c>
      <c r="Q18" s="40" t="s">
        <v>88</v>
      </c>
      <c r="R18" s="40" t="s">
        <v>89</v>
      </c>
      <c r="S18" s="40" t="s">
        <v>83</v>
      </c>
      <c r="T18" s="28" t="str">
        <f t="shared" si="4"/>
        <v>No programada</v>
      </c>
      <c r="U18" s="21"/>
      <c r="V18" s="21" t="e">
        <f t="shared" si="5"/>
        <v>#VALUE!</v>
      </c>
      <c r="W18" s="21"/>
      <c r="X18" s="21"/>
      <c r="Y18" s="28" t="str">
        <f t="shared" si="0"/>
        <v>No programada</v>
      </c>
      <c r="Z18" s="21"/>
      <c r="AA18" s="21" t="e">
        <f t="shared" si="6"/>
        <v>#VALUE!</v>
      </c>
      <c r="AB18" s="21"/>
      <c r="AC18" s="21"/>
      <c r="AD18" s="28">
        <f t="shared" si="1"/>
        <v>1</v>
      </c>
      <c r="AE18" s="21"/>
      <c r="AF18" s="21">
        <f t="shared" si="7"/>
        <v>0</v>
      </c>
      <c r="AG18" s="21"/>
      <c r="AH18" s="21"/>
      <c r="AI18" s="28" t="str">
        <f t="shared" si="2"/>
        <v>No programada</v>
      </c>
      <c r="AJ18" s="21"/>
      <c r="AK18" s="21" t="e">
        <f t="shared" si="8"/>
        <v>#VALUE!</v>
      </c>
      <c r="AL18" s="21"/>
      <c r="AM18" s="21"/>
      <c r="AN18" s="21">
        <f t="shared" si="3"/>
        <v>1</v>
      </c>
      <c r="AO18" s="21"/>
      <c r="AP18" s="21">
        <f t="shared" ref="AP18:AP23" si="9">IF(AO18/AN18&gt;100%,100%,AO18/AN18)</f>
        <v>0</v>
      </c>
      <c r="AQ18" s="21"/>
    </row>
    <row r="19" spans="1:43" s="29" customFormat="1" ht="105" x14ac:dyDescent="0.25">
      <c r="A19" s="22">
        <v>7</v>
      </c>
      <c r="B19" s="37" t="s">
        <v>42</v>
      </c>
      <c r="C19" s="22">
        <v>7</v>
      </c>
      <c r="D19" s="21" t="s">
        <v>90</v>
      </c>
      <c r="E19" s="21" t="s">
        <v>44</v>
      </c>
      <c r="F19" s="21" t="s">
        <v>91</v>
      </c>
      <c r="G19" s="21" t="s">
        <v>92</v>
      </c>
      <c r="H19" s="30" t="s">
        <v>57</v>
      </c>
      <c r="I19" s="40" t="s">
        <v>78</v>
      </c>
      <c r="J19" s="44" t="s">
        <v>93</v>
      </c>
      <c r="K19" s="41" t="s">
        <v>80</v>
      </c>
      <c r="L19" s="45">
        <v>0.5</v>
      </c>
      <c r="M19" s="45">
        <v>0.5</v>
      </c>
      <c r="N19" s="41" t="s">
        <v>80</v>
      </c>
      <c r="O19" s="46">
        <v>1</v>
      </c>
      <c r="P19" s="40" t="s">
        <v>50</v>
      </c>
      <c r="Q19" s="40" t="s">
        <v>94</v>
      </c>
      <c r="R19" s="40" t="s">
        <v>89</v>
      </c>
      <c r="S19" s="40" t="s">
        <v>83</v>
      </c>
      <c r="T19" s="28" t="str">
        <f t="shared" si="4"/>
        <v>No programada</v>
      </c>
      <c r="U19" s="21"/>
      <c r="V19" s="21" t="e">
        <f t="shared" si="5"/>
        <v>#VALUE!</v>
      </c>
      <c r="W19" s="21"/>
      <c r="X19" s="21"/>
      <c r="Y19" s="28">
        <f t="shared" si="0"/>
        <v>0.5</v>
      </c>
      <c r="Z19" s="21"/>
      <c r="AA19" s="21">
        <f t="shared" si="6"/>
        <v>0</v>
      </c>
      <c r="AB19" s="21"/>
      <c r="AC19" s="21"/>
      <c r="AD19" s="28">
        <f t="shared" si="1"/>
        <v>0.5</v>
      </c>
      <c r="AE19" s="21"/>
      <c r="AF19" s="21">
        <f t="shared" si="7"/>
        <v>0</v>
      </c>
      <c r="AG19" s="21"/>
      <c r="AH19" s="21"/>
      <c r="AI19" s="28" t="str">
        <f t="shared" si="2"/>
        <v>No programada</v>
      </c>
      <c r="AJ19" s="21"/>
      <c r="AK19" s="21" t="e">
        <f t="shared" si="8"/>
        <v>#VALUE!</v>
      </c>
      <c r="AL19" s="21"/>
      <c r="AM19" s="21"/>
      <c r="AN19" s="21">
        <f t="shared" si="3"/>
        <v>1</v>
      </c>
      <c r="AO19" s="21"/>
      <c r="AP19" s="21">
        <f t="shared" si="9"/>
        <v>0</v>
      </c>
      <c r="AQ19" s="21"/>
    </row>
    <row r="20" spans="1:43" s="29" customFormat="1" ht="105" x14ac:dyDescent="0.25">
      <c r="A20" s="22">
        <v>7</v>
      </c>
      <c r="B20" s="37" t="s">
        <v>42</v>
      </c>
      <c r="C20" s="22">
        <v>8</v>
      </c>
      <c r="D20" s="21" t="s">
        <v>95</v>
      </c>
      <c r="E20" s="21" t="s">
        <v>44</v>
      </c>
      <c r="F20" s="21" t="s">
        <v>96</v>
      </c>
      <c r="G20" s="21" t="s">
        <v>97</v>
      </c>
      <c r="H20" s="30" t="s">
        <v>57</v>
      </c>
      <c r="I20" s="40" t="s">
        <v>78</v>
      </c>
      <c r="J20" s="44" t="s">
        <v>98</v>
      </c>
      <c r="K20" s="41" t="s">
        <v>80</v>
      </c>
      <c r="L20" s="41" t="s">
        <v>80</v>
      </c>
      <c r="M20" s="41" t="s">
        <v>80</v>
      </c>
      <c r="N20" s="42">
        <v>1</v>
      </c>
      <c r="O20" s="47">
        <v>1</v>
      </c>
      <c r="P20" s="40" t="s">
        <v>50</v>
      </c>
      <c r="Q20" s="40" t="s">
        <v>94</v>
      </c>
      <c r="R20" s="40" t="s">
        <v>89</v>
      </c>
      <c r="S20" s="40" t="s">
        <v>83</v>
      </c>
      <c r="T20" s="28" t="str">
        <f t="shared" si="4"/>
        <v>No programada</v>
      </c>
      <c r="U20" s="21"/>
      <c r="V20" s="21" t="e">
        <f t="shared" si="5"/>
        <v>#VALUE!</v>
      </c>
      <c r="W20" s="21"/>
      <c r="X20" s="21"/>
      <c r="Y20" s="28" t="str">
        <f t="shared" si="0"/>
        <v>No programada</v>
      </c>
      <c r="Z20" s="21"/>
      <c r="AA20" s="21" t="e">
        <f t="shared" si="6"/>
        <v>#VALUE!</v>
      </c>
      <c r="AB20" s="21"/>
      <c r="AC20" s="21"/>
      <c r="AD20" s="28" t="str">
        <f t="shared" si="1"/>
        <v>No programada</v>
      </c>
      <c r="AE20" s="21"/>
      <c r="AF20" s="21" t="e">
        <f t="shared" si="7"/>
        <v>#VALUE!</v>
      </c>
      <c r="AG20" s="21"/>
      <c r="AH20" s="21"/>
      <c r="AI20" s="28">
        <f t="shared" si="2"/>
        <v>1</v>
      </c>
      <c r="AJ20" s="21"/>
      <c r="AK20" s="21">
        <f t="shared" si="8"/>
        <v>0</v>
      </c>
      <c r="AL20" s="21"/>
      <c r="AM20" s="21"/>
      <c r="AN20" s="21">
        <f t="shared" si="3"/>
        <v>1</v>
      </c>
      <c r="AO20" s="21"/>
      <c r="AP20" s="21">
        <f t="shared" si="9"/>
        <v>0</v>
      </c>
      <c r="AQ20" s="21"/>
    </row>
    <row r="21" spans="1:43" s="29" customFormat="1" ht="105" x14ac:dyDescent="0.25">
      <c r="A21" s="22">
        <v>7</v>
      </c>
      <c r="B21" s="37" t="s">
        <v>42</v>
      </c>
      <c r="C21" s="22">
        <v>9</v>
      </c>
      <c r="D21" s="21" t="s">
        <v>99</v>
      </c>
      <c r="E21" s="21" t="s">
        <v>44</v>
      </c>
      <c r="F21" s="21" t="s">
        <v>100</v>
      </c>
      <c r="G21" s="21" t="s">
        <v>101</v>
      </c>
      <c r="H21" s="30" t="s">
        <v>57</v>
      </c>
      <c r="I21" s="40" t="s">
        <v>78</v>
      </c>
      <c r="J21" s="44" t="s">
        <v>102</v>
      </c>
      <c r="K21" s="41" t="s">
        <v>80</v>
      </c>
      <c r="L21" s="73">
        <v>0.5</v>
      </c>
      <c r="M21" s="73">
        <v>0.5</v>
      </c>
      <c r="N21" s="42" t="s">
        <v>80</v>
      </c>
      <c r="O21" s="46">
        <v>1</v>
      </c>
      <c r="P21" s="40" t="s">
        <v>50</v>
      </c>
      <c r="Q21" s="40" t="s">
        <v>94</v>
      </c>
      <c r="R21" s="40" t="s">
        <v>89</v>
      </c>
      <c r="S21" s="40" t="s">
        <v>83</v>
      </c>
      <c r="T21" s="28" t="str">
        <f t="shared" si="4"/>
        <v>No programada</v>
      </c>
      <c r="U21" s="21"/>
      <c r="V21" s="21" t="e">
        <f t="shared" si="5"/>
        <v>#VALUE!</v>
      </c>
      <c r="W21" s="21"/>
      <c r="X21" s="21"/>
      <c r="Y21" s="28">
        <f t="shared" si="0"/>
        <v>0.5</v>
      </c>
      <c r="Z21" s="21"/>
      <c r="AA21" s="21">
        <f t="shared" si="6"/>
        <v>0</v>
      </c>
      <c r="AB21" s="21"/>
      <c r="AC21" s="21"/>
      <c r="AD21" s="28">
        <f t="shared" si="1"/>
        <v>0.5</v>
      </c>
      <c r="AE21" s="21"/>
      <c r="AF21" s="21">
        <f t="shared" si="7"/>
        <v>0</v>
      </c>
      <c r="AG21" s="21"/>
      <c r="AH21" s="21"/>
      <c r="AI21" s="28" t="str">
        <f t="shared" si="2"/>
        <v>No programada</v>
      </c>
      <c r="AJ21" s="21"/>
      <c r="AK21" s="21" t="e">
        <f t="shared" si="8"/>
        <v>#VALUE!</v>
      </c>
      <c r="AL21" s="21"/>
      <c r="AM21" s="21"/>
      <c r="AN21" s="21">
        <f t="shared" si="3"/>
        <v>1</v>
      </c>
      <c r="AO21" s="21"/>
      <c r="AP21" s="21">
        <f t="shared" si="9"/>
        <v>0</v>
      </c>
      <c r="AQ21" s="21"/>
    </row>
    <row r="22" spans="1:43" s="29" customFormat="1" ht="105" x14ac:dyDescent="0.25">
      <c r="A22" s="22">
        <v>7</v>
      </c>
      <c r="B22" s="37" t="s">
        <v>42</v>
      </c>
      <c r="C22" s="22">
        <v>10</v>
      </c>
      <c r="D22" s="21" t="s">
        <v>103</v>
      </c>
      <c r="E22" s="21" t="s">
        <v>44</v>
      </c>
      <c r="F22" s="21" t="s">
        <v>104</v>
      </c>
      <c r="G22" s="21" t="s">
        <v>105</v>
      </c>
      <c r="H22" s="30" t="s">
        <v>57</v>
      </c>
      <c r="I22" s="40" t="s">
        <v>78</v>
      </c>
      <c r="J22" s="21" t="s">
        <v>104</v>
      </c>
      <c r="K22" s="41" t="s">
        <v>80</v>
      </c>
      <c r="L22" s="45">
        <v>0.5</v>
      </c>
      <c r="M22" s="45">
        <v>0.5</v>
      </c>
      <c r="N22" s="41" t="s">
        <v>80</v>
      </c>
      <c r="O22" s="46">
        <v>1</v>
      </c>
      <c r="P22" s="40" t="s">
        <v>50</v>
      </c>
      <c r="Q22" s="40" t="s">
        <v>94</v>
      </c>
      <c r="R22" s="40" t="s">
        <v>89</v>
      </c>
      <c r="S22" s="40" t="s">
        <v>83</v>
      </c>
      <c r="T22" s="28" t="str">
        <f t="shared" si="4"/>
        <v>No programada</v>
      </c>
      <c r="U22" s="21"/>
      <c r="V22" s="21" t="e">
        <f t="shared" si="5"/>
        <v>#VALUE!</v>
      </c>
      <c r="W22" s="21"/>
      <c r="X22" s="21"/>
      <c r="Y22" s="28">
        <f t="shared" si="0"/>
        <v>0.5</v>
      </c>
      <c r="Z22" s="21"/>
      <c r="AA22" s="21">
        <f t="shared" si="6"/>
        <v>0</v>
      </c>
      <c r="AB22" s="21"/>
      <c r="AC22" s="21"/>
      <c r="AD22" s="28">
        <f t="shared" si="1"/>
        <v>0.5</v>
      </c>
      <c r="AE22" s="21"/>
      <c r="AF22" s="21">
        <f t="shared" si="7"/>
        <v>0</v>
      </c>
      <c r="AG22" s="21"/>
      <c r="AH22" s="21"/>
      <c r="AI22" s="28" t="str">
        <f t="shared" si="2"/>
        <v>No programada</v>
      </c>
      <c r="AJ22" s="21"/>
      <c r="AK22" s="21" t="e">
        <f t="shared" si="8"/>
        <v>#VALUE!</v>
      </c>
      <c r="AL22" s="21"/>
      <c r="AM22" s="21"/>
      <c r="AN22" s="21">
        <f t="shared" si="3"/>
        <v>1</v>
      </c>
      <c r="AO22" s="21"/>
      <c r="AP22" s="21">
        <f t="shared" si="9"/>
        <v>0</v>
      </c>
      <c r="AQ22" s="21"/>
    </row>
    <row r="23" spans="1:43" s="29" customFormat="1" ht="105" x14ac:dyDescent="0.25">
      <c r="A23" s="22">
        <v>7</v>
      </c>
      <c r="B23" s="37" t="s">
        <v>42</v>
      </c>
      <c r="C23" s="22">
        <v>11</v>
      </c>
      <c r="D23" s="21" t="s">
        <v>106</v>
      </c>
      <c r="E23" s="21" t="s">
        <v>44</v>
      </c>
      <c r="F23" s="21" t="s">
        <v>107</v>
      </c>
      <c r="G23" s="21" t="s">
        <v>108</v>
      </c>
      <c r="H23" s="30" t="s">
        <v>57</v>
      </c>
      <c r="I23" s="40" t="s">
        <v>78</v>
      </c>
      <c r="J23" s="21" t="s">
        <v>109</v>
      </c>
      <c r="K23" s="73">
        <v>0.25</v>
      </c>
      <c r="L23" s="73">
        <v>0.25</v>
      </c>
      <c r="M23" s="73">
        <v>0.25</v>
      </c>
      <c r="N23" s="73">
        <v>0.25</v>
      </c>
      <c r="O23" s="46">
        <v>1</v>
      </c>
      <c r="P23" s="40" t="s">
        <v>50</v>
      </c>
      <c r="Q23" s="40" t="s">
        <v>110</v>
      </c>
      <c r="R23" s="40" t="s">
        <v>89</v>
      </c>
      <c r="S23" s="40" t="s">
        <v>83</v>
      </c>
      <c r="T23" s="28">
        <f>K23</f>
        <v>0.25</v>
      </c>
      <c r="U23" s="21"/>
      <c r="V23" s="21"/>
      <c r="W23" s="21"/>
      <c r="X23" s="21"/>
      <c r="Y23" s="28"/>
      <c r="Z23" s="21"/>
      <c r="AA23" s="21"/>
      <c r="AB23" s="21"/>
      <c r="AC23" s="21"/>
      <c r="AD23" s="28"/>
      <c r="AE23" s="21"/>
      <c r="AF23" s="21"/>
      <c r="AG23" s="21"/>
      <c r="AH23" s="21"/>
      <c r="AI23" s="28"/>
      <c r="AJ23" s="21"/>
      <c r="AK23" s="21"/>
      <c r="AL23" s="21"/>
      <c r="AM23" s="21"/>
      <c r="AN23" s="21">
        <f t="shared" si="3"/>
        <v>1</v>
      </c>
      <c r="AO23" s="21"/>
      <c r="AP23" s="21">
        <f t="shared" si="9"/>
        <v>0</v>
      </c>
      <c r="AQ23" s="21"/>
    </row>
    <row r="24" spans="1:43" s="29" customFormat="1" ht="105" x14ac:dyDescent="0.25">
      <c r="A24" s="22">
        <v>7</v>
      </c>
      <c r="B24" s="37" t="s">
        <v>42</v>
      </c>
      <c r="C24" s="22">
        <v>12</v>
      </c>
      <c r="D24" s="21" t="s">
        <v>111</v>
      </c>
      <c r="E24" s="21" t="s">
        <v>44</v>
      </c>
      <c r="F24" s="21" t="s">
        <v>112</v>
      </c>
      <c r="G24" s="21" t="s">
        <v>113</v>
      </c>
      <c r="H24" s="30" t="s">
        <v>114</v>
      </c>
      <c r="I24" s="22" t="s">
        <v>48</v>
      </c>
      <c r="J24" s="22" t="s">
        <v>115</v>
      </c>
      <c r="K24" s="60">
        <v>0.2</v>
      </c>
      <c r="L24" s="60">
        <v>0.5</v>
      </c>
      <c r="M24" s="60">
        <v>0.7</v>
      </c>
      <c r="N24" s="60">
        <v>1</v>
      </c>
      <c r="O24" s="60">
        <v>1</v>
      </c>
      <c r="P24" s="22" t="s">
        <v>50</v>
      </c>
      <c r="Q24" s="44" t="s">
        <v>116</v>
      </c>
      <c r="R24" s="44" t="s">
        <v>117</v>
      </c>
      <c r="S24" s="44" t="s">
        <v>118</v>
      </c>
      <c r="T24" s="28"/>
      <c r="U24" s="21"/>
      <c r="V24" s="21"/>
      <c r="W24" s="21"/>
      <c r="X24" s="21"/>
      <c r="Y24" s="28"/>
      <c r="Z24" s="21"/>
      <c r="AA24" s="21"/>
      <c r="AB24" s="21"/>
      <c r="AC24" s="21"/>
      <c r="AD24" s="28"/>
      <c r="AE24" s="21"/>
      <c r="AF24" s="21"/>
      <c r="AG24" s="21"/>
      <c r="AH24" s="21"/>
      <c r="AI24" s="28"/>
      <c r="AJ24" s="21"/>
      <c r="AK24" s="21"/>
      <c r="AL24" s="21"/>
      <c r="AM24" s="21"/>
      <c r="AN24" s="21"/>
      <c r="AO24" s="21"/>
      <c r="AP24" s="21"/>
      <c r="AQ24" s="21"/>
    </row>
    <row r="25" spans="1:43" s="29" customFormat="1" ht="105" x14ac:dyDescent="0.25">
      <c r="A25" s="22">
        <v>7</v>
      </c>
      <c r="B25" s="37" t="s">
        <v>42</v>
      </c>
      <c r="C25" s="22">
        <v>13</v>
      </c>
      <c r="D25" s="21" t="s">
        <v>119</v>
      </c>
      <c r="E25" s="21" t="s">
        <v>44</v>
      </c>
      <c r="F25" s="21" t="s">
        <v>120</v>
      </c>
      <c r="G25" s="21" t="s">
        <v>121</v>
      </c>
      <c r="H25" s="30" t="s">
        <v>122</v>
      </c>
      <c r="I25" s="44" t="s">
        <v>58</v>
      </c>
      <c r="J25" s="44" t="s">
        <v>123</v>
      </c>
      <c r="K25" s="47">
        <v>4</v>
      </c>
      <c r="L25" s="47">
        <v>4</v>
      </c>
      <c r="M25" s="68">
        <v>4</v>
      </c>
      <c r="N25" s="47">
        <v>4</v>
      </c>
      <c r="O25" s="47">
        <v>4</v>
      </c>
      <c r="P25" s="44" t="s">
        <v>124</v>
      </c>
      <c r="Q25" s="44" t="s">
        <v>125</v>
      </c>
      <c r="R25" s="44" t="s">
        <v>126</v>
      </c>
      <c r="S25" s="44" t="s">
        <v>118</v>
      </c>
      <c r="T25" s="28"/>
      <c r="U25" s="21"/>
      <c r="V25" s="21"/>
      <c r="W25" s="21"/>
      <c r="X25" s="21"/>
      <c r="Y25" s="28"/>
      <c r="Z25" s="21"/>
      <c r="AA25" s="21"/>
      <c r="AB25" s="21"/>
      <c r="AC25" s="21"/>
      <c r="AD25" s="28"/>
      <c r="AE25" s="21"/>
      <c r="AF25" s="21"/>
      <c r="AG25" s="21"/>
      <c r="AH25" s="21"/>
      <c r="AI25" s="28"/>
      <c r="AJ25" s="21"/>
      <c r="AK25" s="21"/>
      <c r="AL25" s="21"/>
      <c r="AM25" s="21"/>
      <c r="AN25" s="21"/>
      <c r="AO25" s="21"/>
      <c r="AP25" s="21"/>
      <c r="AQ25" s="21"/>
    </row>
    <row r="26" spans="1:43" s="29" customFormat="1" ht="135" x14ac:dyDescent="0.25">
      <c r="A26" s="22">
        <v>7</v>
      </c>
      <c r="B26" s="37" t="s">
        <v>42</v>
      </c>
      <c r="C26" s="22">
        <v>14</v>
      </c>
      <c r="D26" s="97" t="s">
        <v>127</v>
      </c>
      <c r="E26" s="21" t="s">
        <v>44</v>
      </c>
      <c r="F26" s="21" t="s">
        <v>128</v>
      </c>
      <c r="G26" s="21" t="s">
        <v>129</v>
      </c>
      <c r="H26" s="30" t="s">
        <v>130</v>
      </c>
      <c r="I26" s="44" t="s">
        <v>58</v>
      </c>
      <c r="J26" s="44" t="s">
        <v>131</v>
      </c>
      <c r="K26" s="44">
        <v>90</v>
      </c>
      <c r="L26" s="44">
        <v>90</v>
      </c>
      <c r="M26" s="44">
        <v>90</v>
      </c>
      <c r="N26" s="44">
        <v>90</v>
      </c>
      <c r="O26" s="47">
        <v>90</v>
      </c>
      <c r="P26" s="44" t="s">
        <v>124</v>
      </c>
      <c r="Q26" s="44" t="s">
        <v>132</v>
      </c>
      <c r="R26" s="44" t="s">
        <v>133</v>
      </c>
      <c r="S26" s="44" t="s">
        <v>118</v>
      </c>
      <c r="T26" s="28"/>
      <c r="U26" s="21"/>
      <c r="V26" s="21"/>
      <c r="W26" s="21"/>
      <c r="X26" s="21"/>
      <c r="Y26" s="28"/>
      <c r="Z26" s="21"/>
      <c r="AA26" s="21"/>
      <c r="AB26" s="21"/>
      <c r="AC26" s="21"/>
      <c r="AD26" s="28"/>
      <c r="AE26" s="21"/>
      <c r="AF26" s="21"/>
      <c r="AG26" s="21"/>
      <c r="AH26" s="21"/>
      <c r="AI26" s="28"/>
      <c r="AJ26" s="21"/>
      <c r="AK26" s="21"/>
      <c r="AL26" s="21"/>
      <c r="AM26" s="21"/>
      <c r="AN26" s="21"/>
      <c r="AO26" s="21"/>
      <c r="AP26" s="21"/>
      <c r="AQ26" s="21"/>
    </row>
    <row r="27" spans="1:43" s="29" customFormat="1" ht="105" x14ac:dyDescent="0.25">
      <c r="A27" s="22">
        <v>7</v>
      </c>
      <c r="B27" s="37" t="s">
        <v>42</v>
      </c>
      <c r="C27" s="22">
        <v>15</v>
      </c>
      <c r="D27" s="21" t="s">
        <v>134</v>
      </c>
      <c r="E27" s="21" t="s">
        <v>44</v>
      </c>
      <c r="F27" s="21" t="s">
        <v>135</v>
      </c>
      <c r="G27" s="21" t="s">
        <v>136</v>
      </c>
      <c r="H27" s="30" t="s">
        <v>137</v>
      </c>
      <c r="I27" s="69" t="s">
        <v>58</v>
      </c>
      <c r="J27" s="69" t="s">
        <v>138</v>
      </c>
      <c r="K27" s="70">
        <v>0.95</v>
      </c>
      <c r="L27" s="70">
        <v>0.95</v>
      </c>
      <c r="M27" s="71">
        <v>0.95</v>
      </c>
      <c r="N27" s="71">
        <v>0.95</v>
      </c>
      <c r="O27" s="70">
        <v>0.95</v>
      </c>
      <c r="P27" s="69" t="s">
        <v>124</v>
      </c>
      <c r="Q27" s="69" t="s">
        <v>139</v>
      </c>
      <c r="R27" s="69" t="s">
        <v>140</v>
      </c>
      <c r="S27" s="72" t="s">
        <v>118</v>
      </c>
      <c r="T27" s="28"/>
      <c r="U27" s="21"/>
      <c r="V27" s="21"/>
      <c r="W27" s="21"/>
      <c r="X27" s="21"/>
      <c r="Y27" s="28"/>
      <c r="Z27" s="21"/>
      <c r="AA27" s="21"/>
      <c r="AB27" s="21"/>
      <c r="AC27" s="21"/>
      <c r="AD27" s="28"/>
      <c r="AE27" s="21"/>
      <c r="AF27" s="21"/>
      <c r="AG27" s="21"/>
      <c r="AH27" s="21"/>
      <c r="AI27" s="28"/>
      <c r="AJ27" s="21"/>
      <c r="AK27" s="21"/>
      <c r="AL27" s="21"/>
      <c r="AM27" s="21"/>
      <c r="AN27" s="21"/>
      <c r="AO27" s="21"/>
      <c r="AP27" s="21"/>
      <c r="AQ27" s="21"/>
    </row>
    <row r="28" spans="1:43" s="29" customFormat="1" ht="105" x14ac:dyDescent="0.25">
      <c r="A28" s="22">
        <v>7</v>
      </c>
      <c r="B28" s="37" t="s">
        <v>42</v>
      </c>
      <c r="C28" s="22">
        <v>16</v>
      </c>
      <c r="D28" s="21" t="s">
        <v>141</v>
      </c>
      <c r="E28" s="21" t="s">
        <v>44</v>
      </c>
      <c r="F28" s="21" t="s">
        <v>142</v>
      </c>
      <c r="G28" s="21" t="s">
        <v>143</v>
      </c>
      <c r="H28" s="30" t="s">
        <v>57</v>
      </c>
      <c r="I28" s="48" t="s">
        <v>78</v>
      </c>
      <c r="J28" s="40" t="s">
        <v>144</v>
      </c>
      <c r="K28" s="49" t="s">
        <v>80</v>
      </c>
      <c r="L28" s="50">
        <v>1</v>
      </c>
      <c r="M28" s="49" t="s">
        <v>80</v>
      </c>
      <c r="N28" s="50">
        <v>1</v>
      </c>
      <c r="O28" s="47">
        <v>2</v>
      </c>
      <c r="P28" s="44" t="s">
        <v>50</v>
      </c>
      <c r="Q28" s="51" t="s">
        <v>145</v>
      </c>
      <c r="R28" s="51" t="s">
        <v>146</v>
      </c>
      <c r="S28" s="51" t="s">
        <v>4</v>
      </c>
      <c r="T28" s="52" t="str">
        <f>+K28</f>
        <v>No programada</v>
      </c>
      <c r="U28" s="53">
        <v>0</v>
      </c>
      <c r="V28" s="54" t="str">
        <f>IF(T28="No programada","No programada",IF(U28/T28&gt;100%,100%,U28/T28))</f>
        <v>No programada</v>
      </c>
      <c r="W28" s="22" t="s">
        <v>80</v>
      </c>
      <c r="X28" s="22" t="s">
        <v>57</v>
      </c>
      <c r="Y28" s="55">
        <f t="shared" si="0"/>
        <v>1</v>
      </c>
      <c r="Z28" s="36">
        <v>1</v>
      </c>
      <c r="AA28" s="56">
        <f>IF(Y28="No programada","No programada", IF(Z28/Y28&gt;100%,100%,Z28/Y28))</f>
        <v>1</v>
      </c>
      <c r="AB28" s="22"/>
      <c r="AC28" s="22"/>
      <c r="AD28" s="55" t="str">
        <f t="shared" si="1"/>
        <v>No programada</v>
      </c>
      <c r="AE28" s="22">
        <v>0</v>
      </c>
      <c r="AF28" s="22" t="str">
        <f>IF(AD28="No programada","No programada",IF(AE28/AD28&gt;100%,100%,AE28/AD28))</f>
        <v>No programada</v>
      </c>
      <c r="AG28" s="22"/>
      <c r="AH28" s="22"/>
      <c r="AI28" s="55">
        <f t="shared" si="2"/>
        <v>1</v>
      </c>
      <c r="AJ28" s="22">
        <v>0</v>
      </c>
      <c r="AK28" s="22">
        <f>IF(AI28="No programada","No programada",IF(AJ28/AI28&gt;100%,100%,AJ28/AI28))</f>
        <v>0</v>
      </c>
      <c r="AL28" s="22"/>
      <c r="AM28" s="22"/>
      <c r="AN28" s="53">
        <f t="shared" si="3"/>
        <v>2</v>
      </c>
      <c r="AO28" s="57">
        <f>SUM(U28,Z28,AE28,AJ28)</f>
        <v>1</v>
      </c>
      <c r="AP28" s="58"/>
      <c r="AQ28" s="36"/>
    </row>
    <row r="29" spans="1:43" s="29" customFormat="1" ht="105" x14ac:dyDescent="0.25">
      <c r="A29" s="22">
        <v>7</v>
      </c>
      <c r="B29" s="37" t="s">
        <v>42</v>
      </c>
      <c r="C29" s="22">
        <v>17</v>
      </c>
      <c r="D29" s="21" t="s">
        <v>147</v>
      </c>
      <c r="E29" s="21" t="s">
        <v>44</v>
      </c>
      <c r="F29" s="21" t="s">
        <v>148</v>
      </c>
      <c r="G29" s="21" t="s">
        <v>143</v>
      </c>
      <c r="H29" s="30" t="s">
        <v>57</v>
      </c>
      <c r="I29" s="48" t="s">
        <v>78</v>
      </c>
      <c r="J29" s="40" t="s">
        <v>149</v>
      </c>
      <c r="K29" s="49" t="s">
        <v>80</v>
      </c>
      <c r="L29" s="50">
        <v>1</v>
      </c>
      <c r="M29" s="49" t="s">
        <v>80</v>
      </c>
      <c r="N29" s="50">
        <v>1</v>
      </c>
      <c r="O29" s="47">
        <v>2</v>
      </c>
      <c r="P29" s="44" t="s">
        <v>50</v>
      </c>
      <c r="Q29" s="51" t="s">
        <v>145</v>
      </c>
      <c r="R29" s="51" t="s">
        <v>150</v>
      </c>
      <c r="S29" s="51" t="s">
        <v>4</v>
      </c>
      <c r="T29" s="52"/>
      <c r="U29" s="53"/>
      <c r="V29" s="54"/>
      <c r="W29" s="22"/>
      <c r="X29" s="22"/>
      <c r="Y29" s="55"/>
      <c r="Z29" s="36"/>
      <c r="AA29" s="56"/>
      <c r="AB29" s="22"/>
      <c r="AC29" s="22"/>
      <c r="AD29" s="55"/>
      <c r="AE29" s="22"/>
      <c r="AF29" s="22"/>
      <c r="AG29" s="22"/>
      <c r="AH29" s="22"/>
      <c r="AI29" s="55"/>
      <c r="AJ29" s="22"/>
      <c r="AK29" s="22"/>
      <c r="AL29" s="22"/>
      <c r="AM29" s="22"/>
      <c r="AN29" s="53"/>
      <c r="AO29" s="57"/>
      <c r="AP29" s="58"/>
      <c r="AQ29" s="36"/>
    </row>
    <row r="30" spans="1:43" s="29" customFormat="1" ht="105" x14ac:dyDescent="0.25">
      <c r="A30" s="22">
        <v>7</v>
      </c>
      <c r="B30" s="37" t="s">
        <v>42</v>
      </c>
      <c r="C30" s="22">
        <v>18</v>
      </c>
      <c r="D30" s="21" t="s">
        <v>151</v>
      </c>
      <c r="E30" s="21" t="s">
        <v>44</v>
      </c>
      <c r="F30" s="21" t="s">
        <v>152</v>
      </c>
      <c r="G30" s="21" t="s">
        <v>153</v>
      </c>
      <c r="H30" s="30">
        <v>2</v>
      </c>
      <c r="I30" s="44" t="s">
        <v>78</v>
      </c>
      <c r="J30" s="40" t="s">
        <v>154</v>
      </c>
      <c r="K30" s="49" t="s">
        <v>80</v>
      </c>
      <c r="L30" s="50">
        <v>1</v>
      </c>
      <c r="M30" s="49" t="s">
        <v>80</v>
      </c>
      <c r="N30" s="50">
        <v>1</v>
      </c>
      <c r="O30" s="47">
        <v>2</v>
      </c>
      <c r="P30" s="44" t="s">
        <v>50</v>
      </c>
      <c r="Q30" s="51" t="s">
        <v>155</v>
      </c>
      <c r="R30" s="51" t="s">
        <v>156</v>
      </c>
      <c r="S30" s="51" t="s">
        <v>4</v>
      </c>
      <c r="T30" s="59" t="str">
        <f>+K30</f>
        <v>No programada</v>
      </c>
      <c r="U30" s="53">
        <v>0</v>
      </c>
      <c r="V30" s="54" t="str">
        <f>IF(T30="No programada","No programada",IF(U30/T30&gt;100%,100%,U30/T30))</f>
        <v>No programada</v>
      </c>
      <c r="W30" s="22" t="s">
        <v>80</v>
      </c>
      <c r="X30" s="22" t="s">
        <v>57</v>
      </c>
      <c r="Y30" s="55">
        <f t="shared" si="0"/>
        <v>1</v>
      </c>
      <c r="Z30" s="36">
        <v>1</v>
      </c>
      <c r="AA30" s="56"/>
      <c r="AB30" s="22"/>
      <c r="AC30" s="22"/>
      <c r="AD30" s="55" t="str">
        <f t="shared" si="1"/>
        <v>No programada</v>
      </c>
      <c r="AE30" s="22">
        <v>0</v>
      </c>
      <c r="AF30" s="22" t="str">
        <f>IF(AD30="No programada","No programada",IF(AE30/AD30&gt;100%,100%,AE30/AD30))</f>
        <v>No programada</v>
      </c>
      <c r="AG30" s="22"/>
      <c r="AH30" s="22"/>
      <c r="AI30" s="55">
        <f t="shared" si="2"/>
        <v>1</v>
      </c>
      <c r="AJ30" s="22">
        <v>0</v>
      </c>
      <c r="AK30" s="22">
        <f>IF(AI30="No programada","No programada",IF(AJ30/AI30&gt;100%,100%,AJ30/AI30))</f>
        <v>0</v>
      </c>
      <c r="AL30" s="22"/>
      <c r="AM30" s="22"/>
      <c r="AN30" s="53">
        <f t="shared" si="3"/>
        <v>2</v>
      </c>
      <c r="AO30" s="57">
        <f>SUM(U30,Z30,AE30,AJ30)</f>
        <v>1</v>
      </c>
      <c r="AP30" s="58"/>
      <c r="AQ30" s="36"/>
    </row>
    <row r="31" spans="1:43" s="29" customFormat="1" ht="105" x14ac:dyDescent="0.25">
      <c r="A31" s="22">
        <v>7</v>
      </c>
      <c r="B31" s="37" t="s">
        <v>42</v>
      </c>
      <c r="C31" s="22">
        <v>19</v>
      </c>
      <c r="D31" s="21" t="s">
        <v>157</v>
      </c>
      <c r="E31" s="21" t="s">
        <v>44</v>
      </c>
      <c r="F31" s="21" t="s">
        <v>158</v>
      </c>
      <c r="G31" s="21" t="s">
        <v>159</v>
      </c>
      <c r="H31" s="30" t="s">
        <v>57</v>
      </c>
      <c r="I31" s="44" t="s">
        <v>58</v>
      </c>
      <c r="J31" s="21" t="s">
        <v>160</v>
      </c>
      <c r="K31" s="60">
        <v>1</v>
      </c>
      <c r="L31" s="60">
        <v>1</v>
      </c>
      <c r="M31" s="60">
        <v>1</v>
      </c>
      <c r="N31" s="60">
        <v>1</v>
      </c>
      <c r="O31" s="60">
        <v>1</v>
      </c>
      <c r="P31" s="21" t="s">
        <v>124</v>
      </c>
      <c r="Q31" s="22" t="s">
        <v>161</v>
      </c>
      <c r="R31" s="22" t="s">
        <v>162</v>
      </c>
      <c r="S31" s="40" t="s">
        <v>4</v>
      </c>
      <c r="T31" s="61">
        <v>1</v>
      </c>
      <c r="U31" s="62">
        <v>1</v>
      </c>
      <c r="V31" s="63">
        <f>IF(T31="No programada","No programada",IF(U31/T31&gt;100%,100%,U31/T31))</f>
        <v>1</v>
      </c>
      <c r="W31" s="48"/>
      <c r="X31" s="48"/>
      <c r="Y31" s="64">
        <v>1</v>
      </c>
      <c r="Z31" s="65">
        <v>1</v>
      </c>
      <c r="AA31" s="56">
        <f>IF(Y31="No programada","No programada", IF(Z31/Y31&gt;100%,100%,Z31/Y31))</f>
        <v>1</v>
      </c>
      <c r="AB31" s="48"/>
      <c r="AC31" s="66"/>
      <c r="AD31" s="64">
        <v>1</v>
      </c>
      <c r="AE31" s="64">
        <v>0</v>
      </c>
      <c r="AF31" s="48">
        <v>0</v>
      </c>
      <c r="AG31" s="48" t="s">
        <v>163</v>
      </c>
      <c r="AH31" s="48" t="s">
        <v>163</v>
      </c>
      <c r="AI31" s="64">
        <v>1</v>
      </c>
      <c r="AJ31" s="64">
        <v>0</v>
      </c>
      <c r="AK31" s="48">
        <v>0</v>
      </c>
      <c r="AL31" s="48" t="s">
        <v>163</v>
      </c>
      <c r="AM31" s="48" t="s">
        <v>163</v>
      </c>
      <c r="AN31" s="61">
        <v>1</v>
      </c>
      <c r="AO31" s="67">
        <f>AVERAGE(U31,Z31,AE31,AJ31)</f>
        <v>0.5</v>
      </c>
      <c r="AP31" s="58">
        <f>IF(AO31/AN31&gt;100%,100%,AO31/AN31)</f>
        <v>0.5</v>
      </c>
      <c r="AQ31" s="22"/>
    </row>
    <row r="32" spans="1:43" s="5" customFormat="1" ht="15.75" x14ac:dyDescent="0.25">
      <c r="A32" s="10"/>
      <c r="B32" s="10"/>
      <c r="C32" s="10"/>
      <c r="D32" s="13" t="s">
        <v>164</v>
      </c>
      <c r="E32" s="10"/>
      <c r="F32" s="10"/>
      <c r="G32" s="10"/>
      <c r="H32" s="10"/>
      <c r="I32" s="10"/>
      <c r="J32" s="10"/>
      <c r="K32" s="15"/>
      <c r="L32" s="15"/>
      <c r="M32" s="15"/>
      <c r="N32" s="15"/>
      <c r="O32" s="15"/>
      <c r="P32" s="10"/>
      <c r="Q32" s="10"/>
      <c r="R32" s="10"/>
      <c r="S32" s="10"/>
      <c r="T32" s="15"/>
      <c r="U32" s="15"/>
      <c r="V32" s="15" t="e">
        <f>AVERAGE(V13:V31)*80%</f>
        <v>#VALUE!</v>
      </c>
      <c r="W32" s="15"/>
      <c r="X32" s="15"/>
      <c r="Y32" s="15"/>
      <c r="Z32" s="15"/>
      <c r="AA32" s="15" t="e">
        <f>AVERAGE(AA13:AA31)*80%</f>
        <v>#VALUE!</v>
      </c>
      <c r="AB32" s="15"/>
      <c r="AC32" s="15"/>
      <c r="AD32" s="15"/>
      <c r="AE32" s="15"/>
      <c r="AF32" s="15" t="e">
        <f>AVERAGE(AF13:AF31)*80%</f>
        <v>#VALUE!</v>
      </c>
      <c r="AG32" s="15"/>
      <c r="AH32" s="15"/>
      <c r="AI32" s="15"/>
      <c r="AJ32" s="15"/>
      <c r="AK32" s="15" t="e">
        <f>AVERAGE(AK13:AK31)*80%</f>
        <v>#VALUE!</v>
      </c>
      <c r="AL32" s="10"/>
      <c r="AM32" s="10"/>
      <c r="AN32" s="16"/>
      <c r="AO32" s="16"/>
      <c r="AP32" s="15">
        <f>AVERAGE(AP13:AP31)*80%</f>
        <v>3.3333333333333333E-2</v>
      </c>
      <c r="AQ32" s="10"/>
    </row>
    <row r="33" spans="1:43" s="85" customFormat="1" ht="105" x14ac:dyDescent="0.25">
      <c r="A33" s="32">
        <v>7</v>
      </c>
      <c r="B33" s="26" t="s">
        <v>42</v>
      </c>
      <c r="C33" s="32" t="s">
        <v>165</v>
      </c>
      <c r="D33" s="27" t="s">
        <v>166</v>
      </c>
      <c r="E33" s="26" t="s">
        <v>167</v>
      </c>
      <c r="F33" s="26" t="s">
        <v>168</v>
      </c>
      <c r="G33" s="26" t="s">
        <v>169</v>
      </c>
      <c r="H33" s="75" t="s">
        <v>170</v>
      </c>
      <c r="I33" s="27" t="s">
        <v>58</v>
      </c>
      <c r="J33" s="26" t="s">
        <v>168</v>
      </c>
      <c r="K33" s="76" t="s">
        <v>80</v>
      </c>
      <c r="L33" s="76">
        <v>0.8</v>
      </c>
      <c r="M33" s="76" t="s">
        <v>80</v>
      </c>
      <c r="N33" s="76">
        <v>0.8</v>
      </c>
      <c r="O33" s="76">
        <v>0.8</v>
      </c>
      <c r="P33" s="26" t="s">
        <v>50</v>
      </c>
      <c r="Q33" s="77" t="s">
        <v>171</v>
      </c>
      <c r="R33" s="77" t="s">
        <v>172</v>
      </c>
      <c r="S33" s="77" t="s">
        <v>173</v>
      </c>
      <c r="T33" s="78" t="str">
        <f>K33</f>
        <v>No programada</v>
      </c>
      <c r="U33" s="79" t="s">
        <v>80</v>
      </c>
      <c r="V33" s="79" t="s">
        <v>80</v>
      </c>
      <c r="W33" s="80" t="s">
        <v>80</v>
      </c>
      <c r="X33" s="80" t="s">
        <v>80</v>
      </c>
      <c r="Y33" s="81">
        <f>L33</f>
        <v>0.8</v>
      </c>
      <c r="Z33" s="82"/>
      <c r="AA33" s="83">
        <f>IF(Z33/Y33&gt;100%,100%,Z33/Y33)</f>
        <v>0</v>
      </c>
      <c r="AB33" s="26"/>
      <c r="AC33" s="26"/>
      <c r="AD33" s="78" t="str">
        <f>U33</f>
        <v>No programada</v>
      </c>
      <c r="AE33" s="79" t="s">
        <v>80</v>
      </c>
      <c r="AF33" s="79" t="s">
        <v>80</v>
      </c>
      <c r="AG33" s="80" t="s">
        <v>80</v>
      </c>
      <c r="AH33" s="80" t="s">
        <v>80</v>
      </c>
      <c r="AI33" s="81">
        <f>N33</f>
        <v>0.8</v>
      </c>
      <c r="AJ33" s="32"/>
      <c r="AK33" s="83">
        <f>IF(AJ33/AI33&gt;100%,100%,AJ33/AI33)</f>
        <v>0</v>
      </c>
      <c r="AL33" s="26"/>
      <c r="AM33" s="26"/>
      <c r="AN33" s="78">
        <f>O33</f>
        <v>0.8</v>
      </c>
      <c r="AO33" s="84"/>
      <c r="AP33" s="83">
        <f>IF(AO33/AN33&gt;100%,100%,AO33/AN33)</f>
        <v>0</v>
      </c>
      <c r="AQ33" s="32"/>
    </row>
    <row r="34" spans="1:43" s="85" customFormat="1" ht="105" x14ac:dyDescent="0.25">
      <c r="A34" s="32">
        <v>7</v>
      </c>
      <c r="B34" s="26" t="s">
        <v>42</v>
      </c>
      <c r="C34" s="32" t="s">
        <v>174</v>
      </c>
      <c r="D34" s="26" t="s">
        <v>175</v>
      </c>
      <c r="E34" s="26" t="s">
        <v>167</v>
      </c>
      <c r="F34" s="26" t="s">
        <v>176</v>
      </c>
      <c r="G34" s="26" t="s">
        <v>177</v>
      </c>
      <c r="H34" s="75" t="s">
        <v>178</v>
      </c>
      <c r="I34" s="27" t="s">
        <v>58</v>
      </c>
      <c r="J34" s="26" t="s">
        <v>176</v>
      </c>
      <c r="K34" s="86">
        <v>0.25</v>
      </c>
      <c r="L34" s="86">
        <v>0.25</v>
      </c>
      <c r="M34" s="86">
        <v>0.25</v>
      </c>
      <c r="N34" s="86">
        <v>0.25</v>
      </c>
      <c r="O34" s="86">
        <v>1</v>
      </c>
      <c r="P34" s="26" t="s">
        <v>50</v>
      </c>
      <c r="Q34" s="77" t="s">
        <v>179</v>
      </c>
      <c r="R34" s="77" t="s">
        <v>180</v>
      </c>
      <c r="S34" s="77" t="s">
        <v>173</v>
      </c>
      <c r="T34" s="78">
        <f>K34</f>
        <v>0.25</v>
      </c>
      <c r="U34" s="84"/>
      <c r="V34" s="83">
        <f>IF(U34/T34&gt;100%,100%,U34/T34)</f>
        <v>0</v>
      </c>
      <c r="W34" s="32"/>
      <c r="X34" s="26"/>
      <c r="Y34" s="81">
        <f>L34</f>
        <v>0.25</v>
      </c>
      <c r="Z34" s="78"/>
      <c r="AA34" s="83">
        <f>IF(Z34/Y34&gt;100%,100%,Z34/Y34)</f>
        <v>0</v>
      </c>
      <c r="AB34" s="26"/>
      <c r="AC34" s="26"/>
      <c r="AD34" s="81">
        <f>M34</f>
        <v>0.25</v>
      </c>
      <c r="AE34" s="32"/>
      <c r="AF34" s="83">
        <f>IF(AE34/AD34&gt;100%,100%,AE34/AD34)</f>
        <v>0</v>
      </c>
      <c r="AG34" s="26"/>
      <c r="AH34" s="26"/>
      <c r="AI34" s="81">
        <f>N34</f>
        <v>0.25</v>
      </c>
      <c r="AJ34" s="32"/>
      <c r="AK34" s="83">
        <f>IF(AJ34/AI34&gt;100%,100%,AJ34/AI34)</f>
        <v>0</v>
      </c>
      <c r="AL34" s="26"/>
      <c r="AM34" s="26"/>
      <c r="AN34" s="78">
        <f>O34</f>
        <v>1</v>
      </c>
      <c r="AO34" s="87"/>
      <c r="AP34" s="83">
        <f>IF(AO34/AN34&gt;100%,100%,AO34/AN34)</f>
        <v>0</v>
      </c>
      <c r="AQ34" s="32"/>
    </row>
    <row r="35" spans="1:43" s="85" customFormat="1" ht="105" x14ac:dyDescent="0.25">
      <c r="A35" s="32">
        <v>7</v>
      </c>
      <c r="B35" s="26" t="s">
        <v>42</v>
      </c>
      <c r="C35" s="32" t="s">
        <v>181</v>
      </c>
      <c r="D35" s="26" t="s">
        <v>182</v>
      </c>
      <c r="E35" s="26" t="s">
        <v>167</v>
      </c>
      <c r="F35" s="26" t="s">
        <v>183</v>
      </c>
      <c r="G35" s="26" t="s">
        <v>184</v>
      </c>
      <c r="H35" s="26" t="s">
        <v>57</v>
      </c>
      <c r="I35" s="27" t="s">
        <v>78</v>
      </c>
      <c r="J35" s="26" t="s">
        <v>183</v>
      </c>
      <c r="K35" s="88">
        <v>0</v>
      </c>
      <c r="L35" s="88">
        <v>1</v>
      </c>
      <c r="M35" s="88">
        <v>0</v>
      </c>
      <c r="N35" s="88">
        <v>1</v>
      </c>
      <c r="O35" s="88">
        <v>2</v>
      </c>
      <c r="P35" s="26" t="s">
        <v>50</v>
      </c>
      <c r="Q35" s="77" t="s">
        <v>185</v>
      </c>
      <c r="R35" s="77" t="s">
        <v>185</v>
      </c>
      <c r="S35" s="26" t="s">
        <v>186</v>
      </c>
      <c r="T35" s="79" t="s">
        <v>80</v>
      </c>
      <c r="U35" s="79" t="s">
        <v>80</v>
      </c>
      <c r="V35" s="79" t="s">
        <v>80</v>
      </c>
      <c r="W35" s="80" t="s">
        <v>80</v>
      </c>
      <c r="X35" s="80" t="s">
        <v>80</v>
      </c>
      <c r="Y35" s="89">
        <f>L35</f>
        <v>1</v>
      </c>
      <c r="Z35" s="32"/>
      <c r="AA35" s="83">
        <f>IF(Z35/Y35&gt;100%,100%,Z35/Y35)</f>
        <v>0</v>
      </c>
      <c r="AB35" s="90"/>
      <c r="AC35" s="26"/>
      <c r="AD35" s="79" t="s">
        <v>80</v>
      </c>
      <c r="AE35" s="79" t="s">
        <v>80</v>
      </c>
      <c r="AF35" s="79" t="s">
        <v>80</v>
      </c>
      <c r="AG35" s="80" t="s">
        <v>80</v>
      </c>
      <c r="AH35" s="80" t="s">
        <v>80</v>
      </c>
      <c r="AI35" s="89">
        <f>N35</f>
        <v>1</v>
      </c>
      <c r="AJ35" s="32"/>
      <c r="AK35" s="83">
        <f>IF(AJ35/AI35&gt;100%,100%,AJ35/AI35)</f>
        <v>0</v>
      </c>
      <c r="AL35" s="26"/>
      <c r="AM35" s="26"/>
      <c r="AN35" s="79">
        <f>O35</f>
        <v>2</v>
      </c>
      <c r="AO35" s="79"/>
      <c r="AP35" s="83">
        <f>IF(AO35/AN35&gt;100%,100%,AO35/AN35)</f>
        <v>0</v>
      </c>
      <c r="AQ35" s="32"/>
    </row>
    <row r="36" spans="1:43" s="85" customFormat="1" ht="105" x14ac:dyDescent="0.25">
      <c r="A36" s="32">
        <v>5</v>
      </c>
      <c r="B36" s="26" t="s">
        <v>187</v>
      </c>
      <c r="C36" s="91" t="s">
        <v>188</v>
      </c>
      <c r="D36" s="92" t="s">
        <v>189</v>
      </c>
      <c r="E36" s="92" t="s">
        <v>167</v>
      </c>
      <c r="F36" s="92" t="s">
        <v>190</v>
      </c>
      <c r="G36" s="92" t="s">
        <v>191</v>
      </c>
      <c r="H36" s="92" t="s">
        <v>192</v>
      </c>
      <c r="I36" s="92" t="s">
        <v>78</v>
      </c>
      <c r="J36" s="92" t="s">
        <v>190</v>
      </c>
      <c r="K36" s="93">
        <v>1</v>
      </c>
      <c r="L36" s="93">
        <v>0</v>
      </c>
      <c r="M36" s="93">
        <v>0</v>
      </c>
      <c r="N36" s="93">
        <v>0</v>
      </c>
      <c r="O36" s="93">
        <v>1</v>
      </c>
      <c r="P36" s="92" t="s">
        <v>50</v>
      </c>
      <c r="Q36" s="92" t="s">
        <v>193</v>
      </c>
      <c r="R36" s="92" t="s">
        <v>194</v>
      </c>
      <c r="S36" s="92" t="s">
        <v>195</v>
      </c>
      <c r="T36" s="78">
        <f>K36</f>
        <v>1</v>
      </c>
      <c r="U36" s="81"/>
      <c r="V36" s="83">
        <f>IF(U36/T36&gt;100%,100%,U36/T36)</f>
        <v>0</v>
      </c>
      <c r="W36" s="94"/>
      <c r="X36" s="95"/>
      <c r="Y36" s="79" t="s">
        <v>80</v>
      </c>
      <c r="Z36" s="79" t="s">
        <v>80</v>
      </c>
      <c r="AA36" s="79" t="s">
        <v>80</v>
      </c>
      <c r="AB36" s="80" t="s">
        <v>80</v>
      </c>
      <c r="AC36" s="80" t="s">
        <v>80</v>
      </c>
      <c r="AD36" s="79" t="s">
        <v>80</v>
      </c>
      <c r="AE36" s="79" t="s">
        <v>80</v>
      </c>
      <c r="AF36" s="79" t="s">
        <v>80</v>
      </c>
      <c r="AG36" s="80" t="s">
        <v>80</v>
      </c>
      <c r="AH36" s="80" t="s">
        <v>80</v>
      </c>
      <c r="AI36" s="79" t="s">
        <v>80</v>
      </c>
      <c r="AJ36" s="79" t="s">
        <v>80</v>
      </c>
      <c r="AK36" s="79" t="s">
        <v>80</v>
      </c>
      <c r="AL36" s="80" t="s">
        <v>80</v>
      </c>
      <c r="AM36" s="80" t="s">
        <v>80</v>
      </c>
      <c r="AN36" s="78">
        <f>O36</f>
        <v>1</v>
      </c>
      <c r="AO36" s="86"/>
      <c r="AP36" s="83">
        <f>IF(AO36/AN36&gt;100%,100%,AO36/AN36)</f>
        <v>0</v>
      </c>
      <c r="AQ36" s="94"/>
    </row>
    <row r="37" spans="1:43" s="85" customFormat="1" ht="165" x14ac:dyDescent="0.25">
      <c r="A37" s="32">
        <v>5</v>
      </c>
      <c r="B37" s="26" t="s">
        <v>187</v>
      </c>
      <c r="C37" s="91" t="s">
        <v>196</v>
      </c>
      <c r="D37" s="92" t="s">
        <v>197</v>
      </c>
      <c r="E37" s="92" t="s">
        <v>167</v>
      </c>
      <c r="F37" s="92" t="s">
        <v>198</v>
      </c>
      <c r="G37" s="92" t="s">
        <v>199</v>
      </c>
      <c r="H37" s="92" t="s">
        <v>57</v>
      </c>
      <c r="I37" s="92" t="s">
        <v>58</v>
      </c>
      <c r="J37" s="92" t="s">
        <v>200</v>
      </c>
      <c r="K37" s="93">
        <v>1</v>
      </c>
      <c r="L37" s="93">
        <v>1</v>
      </c>
      <c r="M37" s="93">
        <v>1</v>
      </c>
      <c r="N37" s="93">
        <v>1</v>
      </c>
      <c r="O37" s="93">
        <v>1</v>
      </c>
      <c r="P37" s="92" t="s">
        <v>201</v>
      </c>
      <c r="Q37" s="92" t="s">
        <v>202</v>
      </c>
      <c r="R37" s="92" t="s">
        <v>194</v>
      </c>
      <c r="S37" s="92" t="s">
        <v>195</v>
      </c>
      <c r="T37" s="78">
        <f>K37</f>
        <v>1</v>
      </c>
      <c r="U37" s="81"/>
      <c r="V37" s="83">
        <f>IF(U37/T37&gt;100%,100%,U37/T37)</f>
        <v>0</v>
      </c>
      <c r="W37" s="94"/>
      <c r="X37" s="95"/>
      <c r="Y37" s="81">
        <v>1</v>
      </c>
      <c r="Z37" s="81"/>
      <c r="AA37" s="83">
        <f>IF(Z37/Y37&gt;100%,100%,Z37/Y37)</f>
        <v>0</v>
      </c>
      <c r="AB37" s="94"/>
      <c r="AC37" s="95"/>
      <c r="AD37" s="81">
        <v>1</v>
      </c>
      <c r="AE37" s="81"/>
      <c r="AF37" s="81"/>
      <c r="AG37" s="94"/>
      <c r="AH37" s="95"/>
      <c r="AI37" s="81">
        <v>1</v>
      </c>
      <c r="AJ37" s="81"/>
      <c r="AK37" s="83">
        <f>IF(AJ37/AI37&gt;100%,100%,AJ37/AI37)</f>
        <v>0</v>
      </c>
      <c r="AL37" s="94"/>
      <c r="AM37" s="95"/>
      <c r="AN37" s="78">
        <f>O37</f>
        <v>1</v>
      </c>
      <c r="AO37" s="81"/>
      <c r="AP37" s="83">
        <f>IF(AO37/AN37&gt;100%,100%,AO37/AN37)</f>
        <v>0</v>
      </c>
      <c r="AQ37" s="94"/>
    </row>
    <row r="38" spans="1:43" s="5" customFormat="1" ht="15.75" x14ac:dyDescent="0.25">
      <c r="A38" s="10"/>
      <c r="B38" s="10"/>
      <c r="C38" s="10"/>
      <c r="D38" s="11" t="s">
        <v>203</v>
      </c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1"/>
      <c r="Q38" s="10"/>
      <c r="R38" s="10"/>
      <c r="S38" s="10"/>
      <c r="T38" s="12"/>
      <c r="U38" s="12"/>
      <c r="V38" s="14">
        <f>AVERAGE(V33:V37)*20%</f>
        <v>0</v>
      </c>
      <c r="W38" s="10"/>
      <c r="X38" s="10"/>
      <c r="Y38" s="12"/>
      <c r="Z38" s="12"/>
      <c r="AA38" s="14">
        <f>AVERAGE(AA33:AA37)*20%</f>
        <v>0</v>
      </c>
      <c r="AB38" s="10"/>
      <c r="AC38" s="10"/>
      <c r="AD38" s="12"/>
      <c r="AE38" s="12"/>
      <c r="AF38" s="14">
        <f>AVERAGE(AF33:AF37)*20%</f>
        <v>0</v>
      </c>
      <c r="AG38" s="10"/>
      <c r="AH38" s="10"/>
      <c r="AI38" s="12"/>
      <c r="AJ38" s="12"/>
      <c r="AK38" s="14">
        <f>AVERAGE(AK33:AK37)*20%</f>
        <v>0</v>
      </c>
      <c r="AL38" s="10"/>
      <c r="AM38" s="10"/>
      <c r="AN38" s="17"/>
      <c r="AO38" s="17"/>
      <c r="AP38" s="14">
        <f>AVERAGE(AP33:AP37)*20%</f>
        <v>0</v>
      </c>
      <c r="AQ38" s="10"/>
    </row>
    <row r="39" spans="1:43" s="9" customFormat="1" ht="18.75" x14ac:dyDescent="0.3">
      <c r="A39" s="6"/>
      <c r="B39" s="6"/>
      <c r="C39" s="6"/>
      <c r="D39" s="7" t="s">
        <v>204</v>
      </c>
      <c r="E39" s="6"/>
      <c r="F39" s="6"/>
      <c r="G39" s="6"/>
      <c r="H39" s="6"/>
      <c r="I39" s="6"/>
      <c r="J39" s="6"/>
      <c r="K39" s="8"/>
      <c r="L39" s="8"/>
      <c r="M39" s="8"/>
      <c r="N39" s="8"/>
      <c r="O39" s="8"/>
      <c r="P39" s="6"/>
      <c r="Q39" s="6"/>
      <c r="R39" s="6"/>
      <c r="S39" s="6"/>
      <c r="T39" s="8"/>
      <c r="U39" s="8"/>
      <c r="V39" s="19" t="e">
        <f>V32+V38</f>
        <v>#VALUE!</v>
      </c>
      <c r="W39" s="6"/>
      <c r="X39" s="6"/>
      <c r="Y39" s="8"/>
      <c r="Z39" s="8"/>
      <c r="AA39" s="19" t="e">
        <f>AA32+AA38</f>
        <v>#VALUE!</v>
      </c>
      <c r="AB39" s="6"/>
      <c r="AC39" s="6"/>
      <c r="AD39" s="8"/>
      <c r="AE39" s="8"/>
      <c r="AF39" s="19" t="e">
        <f>AF32+AF38</f>
        <v>#VALUE!</v>
      </c>
      <c r="AG39" s="6"/>
      <c r="AH39" s="6"/>
      <c r="AI39" s="8"/>
      <c r="AJ39" s="8"/>
      <c r="AK39" s="19" t="e">
        <f>AK32+AK38</f>
        <v>#VALUE!</v>
      </c>
      <c r="AL39" s="6"/>
      <c r="AM39" s="6"/>
      <c r="AN39" s="18"/>
      <c r="AO39" s="18"/>
      <c r="AP39" s="19">
        <f>AP32+AP38</f>
        <v>3.3333333333333333E-2</v>
      </c>
      <c r="AQ39" s="6"/>
    </row>
  </sheetData>
  <mergeCells count="19">
    <mergeCell ref="A1:J1"/>
    <mergeCell ref="K1:O1"/>
    <mergeCell ref="C10:E11"/>
    <mergeCell ref="F10:P11"/>
    <mergeCell ref="A2:J2"/>
    <mergeCell ref="A4:B8"/>
    <mergeCell ref="C4:D8"/>
    <mergeCell ref="E4:J4"/>
    <mergeCell ref="AN10:AQ11"/>
    <mergeCell ref="A10:B11"/>
    <mergeCell ref="Q10:S11"/>
    <mergeCell ref="G5:J5"/>
    <mergeCell ref="G6:J6"/>
    <mergeCell ref="T10:X11"/>
    <mergeCell ref="Y10:AC11"/>
    <mergeCell ref="AD10:AH11"/>
    <mergeCell ref="AI10:AM11"/>
    <mergeCell ref="G7:J7"/>
    <mergeCell ref="G8:J8"/>
  </mergeCells>
  <dataValidations count="1">
    <dataValidation allowBlank="1" showInputMessage="1" showErrorMessage="1" error="Escriba un texto " promptTitle="Cualquier contenido" sqref="E12 E3:E9" xr:uid="{00000000-0002-0000-0000-000000000000}"/>
  </dataValidations>
  <pageMargins left="0.7" right="0.7" top="0.75" bottom="0.75" header="0.3" footer="0.3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34.42578125" bestFit="1" customWidth="1"/>
    <col min="2" max="256" width="11.42578125" customWidth="1"/>
  </cols>
  <sheetData>
    <row r="1" spans="1:1" x14ac:dyDescent="0.25">
      <c r="A1" t="s">
        <v>22</v>
      </c>
    </row>
    <row r="2" spans="1:1" x14ac:dyDescent="0.25">
      <c r="A2" t="s">
        <v>44</v>
      </c>
    </row>
    <row r="3" spans="1:1" x14ac:dyDescent="0.25">
      <c r="A3" t="s">
        <v>205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9AC802A952844BB73AABE2544F9827" ma:contentTypeVersion="17" ma:contentTypeDescription="Crear nuevo documento." ma:contentTypeScope="" ma:versionID="520b29b725c9e2884ea5485c55ad6d7d">
  <xsd:schema xmlns:xsd="http://www.w3.org/2001/XMLSchema" xmlns:xs="http://www.w3.org/2001/XMLSchema" xmlns:p="http://schemas.microsoft.com/office/2006/metadata/properties" xmlns:ns3="b0f42664-3d87-47ff-9d84-4c0f31c7b43c" xmlns:ns4="b90a6131-c60f-4ba5-8032-c45ba8445910" targetNamespace="http://schemas.microsoft.com/office/2006/metadata/properties" ma:root="true" ma:fieldsID="38491b3842245233e2a62abcca05d6b1" ns3:_="" ns4:_="">
    <xsd:import namespace="b0f42664-3d87-47ff-9d84-4c0f31c7b43c"/>
    <xsd:import namespace="b90a6131-c60f-4ba5-8032-c45ba84459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42664-3d87-47ff-9d84-4c0f31c7b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a6131-c60f-4ba5-8032-c45ba84459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3A7150-132F-4B6D-B6DB-5C03B1679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f42664-3d87-47ff-9d84-4c0f31c7b43c"/>
    <ds:schemaRef ds:uri="b90a6131-c60f-4ba5-8032-c45ba84459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0x010100959AC802A952844BB73AABE2544F9827</vt:lpwstr>
  </property>
  <property fmtid="{D5CDD505-2E9C-101B-9397-08002B2CF9AE}" pid="3" name="Estado de aprobación">
    <vt:lpwstr/>
  </property>
  <property fmtid="{D5CDD505-2E9C-101B-9397-08002B2CF9AE}" pid="4" name="_activity">
    <vt:lpwstr/>
  </property>
</Properties>
</file>