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20" documentId="13_ncr:1_{B00D9395-B20C-455E-90E9-91DBF00FE661}" xr6:coauthVersionLast="47" xr6:coauthVersionMax="47" xr10:uidLastSave="{437D84AF-E7FC-4274-946E-EB3B86771F45}"/>
  <bookViews>
    <workbookView showSheetTabs="0"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7" i="1" l="1"/>
  <c r="AP27" i="1" s="1"/>
  <c r="AK27" i="1"/>
  <c r="AA27" i="1"/>
  <c r="V27" i="1"/>
  <c r="T27" i="1"/>
  <c r="AN26" i="1"/>
  <c r="AP26" i="1" s="1"/>
  <c r="V26" i="1"/>
  <c r="T26" i="1"/>
  <c r="AN25" i="1"/>
  <c r="AP25" i="1" s="1"/>
  <c r="AK25" i="1"/>
  <c r="AI25" i="1"/>
  <c r="Y25" i="1"/>
  <c r="AA25" i="1" s="1"/>
  <c r="AP24" i="1"/>
  <c r="AN24" i="1"/>
  <c r="AI24" i="1"/>
  <c r="AK28" i="1" s="1"/>
  <c r="AD24" i="1"/>
  <c r="AF28" i="1" s="1"/>
  <c r="Y24" i="1"/>
  <c r="AA24" i="1" s="1"/>
  <c r="V28" i="1"/>
  <c r="T24" i="1"/>
  <c r="AN23" i="1"/>
  <c r="AP23" i="1" s="1"/>
  <c r="AP28" i="1" s="1"/>
  <c r="AK23" i="1"/>
  <c r="AI23" i="1"/>
  <c r="AD23" i="1"/>
  <c r="AA23" i="1"/>
  <c r="Y23" i="1"/>
  <c r="T23" i="1"/>
  <c r="O20" i="1"/>
  <c r="AN20" i="1" s="1"/>
  <c r="AP20" i="1" s="1"/>
  <c r="O14" i="1"/>
  <c r="AN14" i="1" s="1"/>
  <c r="AP14" i="1" s="1"/>
  <c r="O15" i="1"/>
  <c r="AN15" i="1" s="1"/>
  <c r="AP15" i="1" s="1"/>
  <c r="O16" i="1"/>
  <c r="O17" i="1"/>
  <c r="AN17" i="1" s="1"/>
  <c r="AP17" i="1" s="1"/>
  <c r="O18" i="1"/>
  <c r="AN18" i="1" s="1"/>
  <c r="AP18" i="1" s="1"/>
  <c r="O19" i="1"/>
  <c r="AN19" i="1" s="1"/>
  <c r="AP19" i="1" s="1"/>
  <c r="O21" i="1"/>
  <c r="AN21" i="1" s="1"/>
  <c r="AP21" i="1" s="1"/>
  <c r="O13" i="1"/>
  <c r="AN13" i="1" s="1"/>
  <c r="AP13" i="1" s="1"/>
  <c r="AI13" i="1"/>
  <c r="AK13" i="1" s="1"/>
  <c r="AK22" i="1" s="1"/>
  <c r="AN16" i="1"/>
  <c r="AP16" i="1" s="1"/>
  <c r="AI21" i="1"/>
  <c r="AK21" i="1" s="1"/>
  <c r="AI20" i="1"/>
  <c r="AK20" i="1"/>
  <c r="AI19" i="1"/>
  <c r="AK19" i="1" s="1"/>
  <c r="AI18" i="1"/>
  <c r="AK18" i="1" s="1"/>
  <c r="AI17" i="1"/>
  <c r="AK17" i="1" s="1"/>
  <c r="AI16" i="1"/>
  <c r="AK16" i="1" s="1"/>
  <c r="AI15" i="1"/>
  <c r="AK15" i="1" s="1"/>
  <c r="AI14" i="1"/>
  <c r="AK14" i="1" s="1"/>
  <c r="AD21" i="1"/>
  <c r="AF21" i="1"/>
  <c r="AD20" i="1"/>
  <c r="AF20" i="1" s="1"/>
  <c r="AD19" i="1"/>
  <c r="AF19" i="1"/>
  <c r="AD18" i="1"/>
  <c r="AF18" i="1" s="1"/>
  <c r="AD17" i="1"/>
  <c r="AF17" i="1" s="1"/>
  <c r="AD16" i="1"/>
  <c r="AF16" i="1" s="1"/>
  <c r="AD15" i="1"/>
  <c r="AF15" i="1"/>
  <c r="AD14" i="1"/>
  <c r="AF14" i="1" s="1"/>
  <c r="AD13" i="1"/>
  <c r="AF13" i="1" s="1"/>
  <c r="Y21" i="1"/>
  <c r="AA21" i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T21" i="1"/>
  <c r="V21" i="1" s="1"/>
  <c r="T20" i="1"/>
  <c r="V20" i="1" s="1"/>
  <c r="T19" i="1"/>
  <c r="V19" i="1" s="1"/>
  <c r="T18" i="1"/>
  <c r="V18" i="1"/>
  <c r="T17" i="1"/>
  <c r="V17" i="1" s="1"/>
  <c r="T16" i="1"/>
  <c r="V16" i="1" s="1"/>
  <c r="T15" i="1"/>
  <c r="V15" i="1" s="1"/>
  <c r="T14" i="1"/>
  <c r="V14" i="1"/>
  <c r="T13" i="1"/>
  <c r="V13" i="1" s="1"/>
  <c r="AA28" i="1" l="1"/>
  <c r="AK29" i="1"/>
  <c r="AF22" i="1"/>
  <c r="AF29" i="1" s="1"/>
  <c r="AA22" i="1"/>
  <c r="V22" i="1"/>
  <c r="V29" i="1" s="1"/>
  <c r="AP22" i="1"/>
  <c r="AP29" i="1" s="1"/>
  <c r="AA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<sst xmlns="http://schemas.openxmlformats.org/spreadsheetml/2006/main" count="298" uniqueCount="163">
  <si>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</si>
  <si>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</si>
  <si>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</si>
  <si>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PARA LA GESTIÓN POLICIVA
SUBSECRETARÍA DE GESTIÓN LOCAL
DIRECCIÓN PARA LA GESTIÓN ADMINISTRATIVA ESPECIAL DE POLICÍA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</si>
  <si>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</si>
  <si>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</si>
  <si>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</si>
  <si>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</si>
  <si>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</si>
  <si>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</si>
  <si>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</si>
  <si>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</si>
  <si>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</si>
  <si>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</si>
  <si>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</si>
  <si>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</si>
  <si>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</si>
  <si>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</si>
  <si>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</si>
  <si>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</si>
  <si>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</si>
  <si>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</si>
  <si>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</si>
  <si>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</si>
  <si>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</si>
  <si>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</si>
  <si>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</si>
  <si>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</si>
  <si>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</si>
  <si>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</si>
  <si>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</si>
  <si>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</si>
  <si>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</si>
  <si>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</si>
  <si>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</si>
  <si>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</si>
  <si>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</si>
  <si>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</si>
  <si>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</si>
  <si>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</si>
  <si>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</si>
  <si>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</si>
  <si>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1</t>
  </si>
  <si>
    <t>Realizar 3 jornadas de sensibilización en materia de delegaciones, actividades de IVC de los establecimientos con registros de parques de diversiones y trámites para concursos, juegos localizados de suerte y azar y parques de diversiones</t>
  </si>
  <si>
    <t>Gestión</t>
  </si>
  <si>
    <t>Jornadas de sensibilización en materia de delegaciones, actividades de IVC de los establecimientos con registros de parques de diversiones y trámites para concursos, juegos localizados de suerte y azar y parques de diversiones</t>
  </si>
  <si>
    <t>Número de jornadas de sensibilización en materia de delegaciones, actividades de IVC de los establecimientos con registros de parques de diversiones y trámites para concursos, juegos localizados de suerte y azar y parques de diversiones realizados</t>
  </si>
  <si>
    <t>N/A</t>
  </si>
  <si>
    <t>Suma</t>
  </si>
  <si>
    <t>Eficacia</t>
  </si>
  <si>
    <t>Listados de asistencia</t>
  </si>
  <si>
    <t>Herramienta Teams</t>
  </si>
  <si>
    <t>Dirección para la Gestión Policiva (JACD)</t>
  </si>
  <si>
    <t>2</t>
  </si>
  <si>
    <t>Acompañar 2750 operativos de Inspección, Vigilancia y Control en materia de actividad económica</t>
  </si>
  <si>
    <t>Operativos de IVC acompañados en materia de actividad económica</t>
  </si>
  <si>
    <t>Número de operativos de IVC acompañados en materia de actividad económica</t>
  </si>
  <si>
    <t>1.712 
(Corte: 30 de septiembre de 2023)</t>
  </si>
  <si>
    <t>Formatos Evidencia de Reunión - GDI-GPD-F029, versión vigente diligenciado de los operativos en materia de actividad económica realizados</t>
  </si>
  <si>
    <t>Sistema de Gestión DGP</t>
  </si>
  <si>
    <t>Dirección para la Gestión Policiva (IVC-Actividad Económica)</t>
  </si>
  <si>
    <t>3</t>
  </si>
  <si>
    <t>Acompañar 200 operativos de Inspección, Vigilancia y Control en materia ambiental y minería</t>
  </si>
  <si>
    <t>Operativos de IVC acompañados en materia ambiental y minería</t>
  </si>
  <si>
    <t>Número de operativos de IVC acompañados en materia ambiental y minería</t>
  </si>
  <si>
    <t>523 
(Corte: 30 de septiembre de 2023)</t>
  </si>
  <si>
    <t>Formatos Evidencia de Reunión - GDI-GPD-F029, versión vigente diligenciado de los operativos en materia ambiental y minería realizados</t>
  </si>
  <si>
    <t>Dirección para la Gestión Policiva (IVC-Ambiental)</t>
  </si>
  <si>
    <t>4</t>
  </si>
  <si>
    <t>Acompañar 205 operativos de Inspección, Vigilancia y Control para el cumplimiento de la sentencia de Cerros Orientales</t>
  </si>
  <si>
    <t>Operativos de IVC acompañados para el cumplimiento de la sentencia de Cerros Orientales</t>
  </si>
  <si>
    <t>Número de operativos de IVC acompañados para el cumplimiento de la sentencia de Cerros Orientales</t>
  </si>
  <si>
    <t>148 
(Corte: 30 de septiembrede 2023)</t>
  </si>
  <si>
    <t>Número de operativos de IVC acompañados para el cumplimiento de la sentencia de  Cerros Orientales</t>
  </si>
  <si>
    <t>Formatos Evidencia de Reunión - GDI-GPD-F029, versión vigente diligenciado de los operativos para el cumplimiento de la sentencia de  Cerros Orientales realizados</t>
  </si>
  <si>
    <t>Dirección para la Gestión Policiva (IVC-Cerros Orientales)</t>
  </si>
  <si>
    <t>5</t>
  </si>
  <si>
    <t>Acompañar 69 operativos de Inspección, Vigilancia y Control para el cumplimiento de la sentencia del Río Bogotá</t>
  </si>
  <si>
    <t>Operativos de IVC acompañados para el cumplimiento de la sentencia del Río Bogotá</t>
  </si>
  <si>
    <t>Número de operativos de IVC acompañados para el cumplimiento de la sentencia del Río Bogotá</t>
  </si>
  <si>
    <t>54
(Corte: 30 de septiembrede 2023)</t>
  </si>
  <si>
    <t>Número de operativos de IVC acompañados para el cumplimiento de la sentencia del  Río Bogotá</t>
  </si>
  <si>
    <t>Formatos Evidencia de Reunión - GDI-GPD-F029, versión vigente diligenciado de los operativos para el cumplimiento de la sentencia del  Río Bogotá realizados</t>
  </si>
  <si>
    <t>Dirección para la Gestión Policiva (IVC-Rio Bogota)</t>
  </si>
  <si>
    <t>6</t>
  </si>
  <si>
    <t>Acompañar 660 operativos de Inspección, Vigilancia y Control en materia de espacio público</t>
  </si>
  <si>
    <t>Operativos de IVC acompañados en materia de espacio público</t>
  </si>
  <si>
    <t>Número de operativos de IVC acompañados en materia de espacio público</t>
  </si>
  <si>
    <t>1005
(Corte: 30 de septiembrede 2023)</t>
  </si>
  <si>
    <t>Formatos Evidencia de Reunión - GDI-GPD-F029, versión vigente diligenciado de los operativos en materia de espacio público realizados</t>
  </si>
  <si>
    <t>Dirección para la Gestión Policiva (IVC-Espacio Público)</t>
  </si>
  <si>
    <t>7</t>
  </si>
  <si>
    <t>Acompañar 200 operativos de inspección, vigilancia y control de ocupaciones ilegales</t>
  </si>
  <si>
    <t>Operativos de IVC acompañados en materia de ocupaciones ilegales</t>
  </si>
  <si>
    <t>Número de operativos de IVC acompañados en materia de ocupaciones ilegales</t>
  </si>
  <si>
    <t>151
(Corte: 30 de septiembrede 2023)</t>
  </si>
  <si>
    <t>Número de operativos de IVC acompañados en materia de  ocupaciones ilegales</t>
  </si>
  <si>
    <t>Formatos Evidencia de Reunión - GDI-GPD-F029, versión vigente diligenciado de los operativosen materia de  ocupaciones ilegales realizados</t>
  </si>
  <si>
    <t>Subsecretaría de Gestión Local  (IVC -Ocupación Ilegal)</t>
  </si>
  <si>
    <t>8</t>
  </si>
  <si>
    <t>Realizar el trámite de notificación y devolución al 100% de los expedientes radicados en la Dirección en un tiempo igual o menor a 70 días hábiles a partir de la recepción del expediente en la Dirección para la Gestión Administrativa Especial de Policía</t>
  </si>
  <si>
    <t>Porcentaje de expedientes radicados y devueltos en un tiempo igual o menor a 70 días hábiles a partir de la recepción del expediente en la Dirección para la Gestión Administrativa Especial de Policía</t>
  </si>
  <si>
    <r>
      <t xml:space="preserve">(Número de expedientes devueltos en un tiempo igual o menor a  70 días hábiles / Número </t>
    </r>
    <r>
      <rPr>
        <sz val="11"/>
        <rFont val="Calibri Light"/>
        <family val="2"/>
        <scheme val="major"/>
      </rPr>
      <t>total</t>
    </r>
    <r>
      <rPr>
        <sz val="11"/>
        <color theme="1"/>
        <rFont val="Calibri Light"/>
        <family val="2"/>
        <scheme val="major"/>
      </rPr>
      <t xml:space="preserve"> de expedientes radicados)*100</t>
    </r>
  </si>
  <si>
    <t>Constante</t>
  </si>
  <si>
    <t>Porcentaje de expedientes radicados y devueltos en un tiempo igual o menor a 70 días hábiles a partir  de la recepción del expediente en la Dirección para la Gestión Administrativa Especial de Policía</t>
  </si>
  <si>
    <t>Informe de seguimiento de los expedientes radicados y devueltos en un tiempo igual o menor a 70 días hábiles a partir de la recepción del expediente en la Dirección para la Gestión Administrativa Especial de Policía (Segunda instancia)</t>
  </si>
  <si>
    <t>Formato controlado movimiento interno de expedientes, archivo compartido en One Drive</t>
  </si>
  <si>
    <t>Dirección para la Gestión Administrativa Especial de Policía</t>
  </si>
  <si>
    <t>9</t>
  </si>
  <si>
    <t>Realizar 4 informes de análisis de la problemática de ocupaciones ilegales en zonas de riesgo y/o en polígonos de monitoreo, que incluya la consolidación de la información distritral y la generación de alertas y recomendaciones</t>
  </si>
  <si>
    <t>Informes de análisis de la problemática de ocupaciones ilegales en zonas de riesgo y/o en polígonos de monitoreo, que incluya la consolidación de la información distritral y la generación de alertas y recomendaciones</t>
  </si>
  <si>
    <t>Número de informes de análisis de la problemática de ocupaciones ilegales en zonas de riesgo y/o en polígonos de monitoreo, que incluya la consolidación de la información distritral y la generación de alertas y recomendaciones realizados</t>
  </si>
  <si>
    <t>3
(Corte: 30 de septiembrede 2023)</t>
  </si>
  <si>
    <t>Informe de análisis de la problemática de Ocupaciones Ilegales en zonas de riesgo y/o en polígonos de monitoreo</t>
  </si>
  <si>
    <t>Informes de polígonos de monitoreo de entidades del Distrito en zonas de riesgo y/o en polígonos de monitoreo</t>
  </si>
  <si>
    <t>Subsecretaría de Gestión Local  (Grupo de Ocupaciones Ilegales)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</si>
  <si>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</si>
  <si>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</si>
  <si>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</si>
  <si>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</si>
  <si>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</si>
  <si>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</si>
  <si>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</si>
  <si>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</si>
  <si>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</si>
  <si>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</si>
  <si>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</si>
  <si>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</si>
  <si>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</si>
  <si>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</si>
  <si>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</si>
  <si>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</si>
  <si>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</si>
  <si>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</si>
  <si>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</si>
  <si>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</si>
  <si>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</si>
  <si>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</si>
  <si>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</si>
  <si>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</si>
  <si>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</si>
  <si>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</si>
  <si>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</si>
  <si>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 alcaldía local con corte a 31 de diciembre de 2023 tipificadas como Derechos de Petición registradas en el aplicativo Bogotá te Escucha y gestor documental ORFEO, por parte de las dependencias de Nivel Central responsables de dar respuesta.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</si>
  <si>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</si>
  <si>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</si>
  <si>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</si>
  <si>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</si>
  <si>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</si>
  <si>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</si>
  <si>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</si>
  <si>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</si>
  <si>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</si>
  <si>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terminos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</si>
  <si>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</si>
  <si>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</si>
  <si>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</si>
  <si>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</si>
  <si>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</si>
  <si>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</si>
  <si>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INSPECCIÓN, VIGILANCIA Y CONTROL</t>
    </r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</si>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</sst>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u/>
      <sz val="11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justify" vertical="center" wrapText="1"/>
    </xf>
    <xf numFmtId="9" fontId="3" fillId="0" borderId="1" xfId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0" fontId="17" fillId="0" borderId="1" xfId="2" applyFont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9"/>
  <sheetViews>
    <sheetView tabSelected="1" zoomScale="90" zoomScaleNormal="90" workbookViewId="0">
      <selection activeCell="G13" sqref="G13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91" t="s">
        <v>160</v>
      </c>
      <c r="B1" s="92"/>
      <c r="C1" s="92"/>
      <c r="D1" s="92"/>
      <c r="E1" s="92"/>
      <c r="F1" s="92"/>
      <c r="G1" s="92"/>
      <c r="H1" s="92"/>
      <c r="I1" s="92"/>
      <c r="J1" s="92"/>
      <c r="K1" s="93" t="s">
        <v>0</v>
      </c>
      <c r="L1" s="93"/>
      <c r="M1" s="93"/>
      <c r="N1" s="93"/>
      <c r="O1" s="93"/>
    </row>
    <row r="2" spans="1:43" s="36" customFormat="1" ht="23.4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35"/>
      <c r="L2" s="35"/>
      <c r="M2" s="35"/>
      <c r="N2" s="35"/>
      <c r="O2" s="35"/>
    </row>
    <row r="3" spans="1:43" s="34" customFormat="1" x14ac:dyDescent="0.25"/>
    <row r="4" spans="1:43" s="34" customFormat="1" ht="29.1" customHeight="1" x14ac:dyDescent="0.25">
      <c r="A4" s="97" t="s">
        <v>2</v>
      </c>
      <c r="B4" s="98"/>
      <c r="C4" s="103" t="s">
        <v>3</v>
      </c>
      <c r="D4" s="104"/>
      <c r="E4" s="109" t="s">
        <v>4</v>
      </c>
      <c r="F4" s="110"/>
      <c r="G4" s="110"/>
      <c r="H4" s="110"/>
      <c r="I4" s="110"/>
      <c r="J4" s="111"/>
    </row>
    <row r="5" spans="1:43" s="34" customFormat="1" ht="15" customHeight="1" x14ac:dyDescent="0.25">
      <c r="A5" s="99"/>
      <c r="B5" s="100"/>
      <c r="C5" s="105"/>
      <c r="D5" s="106"/>
      <c r="E5" s="2" t="s">
        <v>5</v>
      </c>
      <c r="F5" s="2" t="s">
        <v>6</v>
      </c>
      <c r="G5" s="109" t="s">
        <v>7</v>
      </c>
      <c r="H5" s="110"/>
      <c r="I5" s="110"/>
      <c r="J5" s="111"/>
    </row>
    <row r="6" spans="1:43" s="34" customFormat="1" x14ac:dyDescent="0.25">
      <c r="A6" s="99"/>
      <c r="B6" s="100"/>
      <c r="C6" s="105"/>
      <c r="D6" s="106"/>
      <c r="E6" s="37">
        <v>1</v>
      </c>
      <c r="F6" s="37" t="s">
        <v>161</v>
      </c>
      <c r="G6" s="112" t="s">
        <v>162</v>
      </c>
      <c r="H6" s="112"/>
      <c r="I6" s="112"/>
      <c r="J6" s="112"/>
    </row>
    <row r="7" spans="1:43" s="34" customFormat="1" x14ac:dyDescent="0.25">
      <c r="A7" s="99"/>
      <c r="B7" s="100"/>
      <c r="C7" s="105"/>
      <c r="D7" s="106"/>
      <c r="E7" s="37"/>
      <c r="F7" s="37"/>
      <c r="G7" s="112"/>
      <c r="H7" s="112"/>
      <c r="I7" s="112"/>
      <c r="J7" s="112"/>
    </row>
    <row r="8" spans="1:43" s="34" customFormat="1" x14ac:dyDescent="0.25">
      <c r="A8" s="101"/>
      <c r="B8" s="102"/>
      <c r="C8" s="107"/>
      <c r="D8" s="108"/>
      <c r="E8" s="37"/>
      <c r="F8" s="37"/>
      <c r="G8" s="112"/>
      <c r="H8" s="112"/>
      <c r="I8" s="112"/>
      <c r="J8" s="112"/>
    </row>
    <row r="9" spans="1:43" s="34" customFormat="1" x14ac:dyDescent="0.25"/>
    <row r="10" spans="1:43" ht="14.45" customHeight="1" x14ac:dyDescent="0.25">
      <c r="A10" s="90" t="s">
        <v>8</v>
      </c>
      <c r="B10" s="90"/>
      <c r="C10" s="90" t="s">
        <v>9</v>
      </c>
      <c r="D10" s="90"/>
      <c r="E10" s="90"/>
      <c r="F10" s="94" t="s">
        <v>10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0" t="s">
        <v>11</v>
      </c>
      <c r="R10" s="90"/>
      <c r="S10" s="90"/>
      <c r="T10" s="60" t="s">
        <v>12</v>
      </c>
      <c r="U10" s="61"/>
      <c r="V10" s="61"/>
      <c r="W10" s="61"/>
      <c r="X10" s="62"/>
      <c r="Y10" s="66" t="s">
        <v>13</v>
      </c>
      <c r="Z10" s="67"/>
      <c r="AA10" s="67"/>
      <c r="AB10" s="67"/>
      <c r="AC10" s="68"/>
      <c r="AD10" s="72" t="s">
        <v>14</v>
      </c>
      <c r="AE10" s="73"/>
      <c r="AF10" s="73"/>
      <c r="AG10" s="73"/>
      <c r="AH10" s="74"/>
      <c r="AI10" s="78" t="s">
        <v>15</v>
      </c>
      <c r="AJ10" s="79"/>
      <c r="AK10" s="79"/>
      <c r="AL10" s="79"/>
      <c r="AM10" s="80"/>
      <c r="AN10" s="84" t="s">
        <v>16</v>
      </c>
      <c r="AO10" s="85"/>
      <c r="AP10" s="85"/>
      <c r="AQ10" s="86"/>
    </row>
    <row r="11" spans="1:43" ht="14.45" customHeight="1" x14ac:dyDescent="0.25">
      <c r="A11" s="90"/>
      <c r="B11" s="90"/>
      <c r="C11" s="90"/>
      <c r="D11" s="90"/>
      <c r="E11" s="90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0"/>
      <c r="R11" s="90"/>
      <c r="S11" s="90"/>
      <c r="T11" s="63"/>
      <c r="U11" s="64"/>
      <c r="V11" s="64"/>
      <c r="W11" s="64"/>
      <c r="X11" s="65"/>
      <c r="Y11" s="69"/>
      <c r="Z11" s="70"/>
      <c r="AA11" s="70"/>
      <c r="AB11" s="70"/>
      <c r="AC11" s="71"/>
      <c r="AD11" s="75"/>
      <c r="AE11" s="76"/>
      <c r="AF11" s="76"/>
      <c r="AG11" s="76"/>
      <c r="AH11" s="77"/>
      <c r="AI11" s="81"/>
      <c r="AJ11" s="82"/>
      <c r="AK11" s="82"/>
      <c r="AL11" s="82"/>
      <c r="AM11" s="83"/>
      <c r="AN11" s="87"/>
      <c r="AO11" s="88"/>
      <c r="AP11" s="88"/>
      <c r="AQ11" s="89"/>
    </row>
    <row r="12" spans="1:43" ht="45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0" t="s">
        <v>22</v>
      </c>
      <c r="G12" s="20" t="s">
        <v>23</v>
      </c>
      <c r="H12" s="20" t="s">
        <v>24</v>
      </c>
      <c r="I12" s="20" t="s">
        <v>25</v>
      </c>
      <c r="J12" s="20" t="s">
        <v>26</v>
      </c>
      <c r="K12" s="20" t="s">
        <v>27</v>
      </c>
      <c r="L12" s="20" t="s">
        <v>28</v>
      </c>
      <c r="M12" s="20" t="s">
        <v>29</v>
      </c>
      <c r="N12" s="20" t="s">
        <v>30</v>
      </c>
      <c r="O12" s="20" t="s">
        <v>31</v>
      </c>
      <c r="P12" s="20" t="s">
        <v>32</v>
      </c>
      <c r="Q12" s="2" t="s">
        <v>33</v>
      </c>
      <c r="R12" s="2" t="s">
        <v>34</v>
      </c>
      <c r="S12" s="2" t="s">
        <v>35</v>
      </c>
      <c r="T12" s="3" t="s">
        <v>36</v>
      </c>
      <c r="U12" s="3" t="s">
        <v>37</v>
      </c>
      <c r="V12" s="3" t="s">
        <v>38</v>
      </c>
      <c r="W12" s="3" t="s">
        <v>39</v>
      </c>
      <c r="X12" s="3" t="s">
        <v>40</v>
      </c>
      <c r="Y12" s="23" t="s">
        <v>36</v>
      </c>
      <c r="Z12" s="23" t="s">
        <v>37</v>
      </c>
      <c r="AA12" s="23" t="s">
        <v>38</v>
      </c>
      <c r="AB12" s="23" t="s">
        <v>39</v>
      </c>
      <c r="AC12" s="23" t="s">
        <v>40</v>
      </c>
      <c r="AD12" s="24" t="s">
        <v>36</v>
      </c>
      <c r="AE12" s="24" t="s">
        <v>37</v>
      </c>
      <c r="AF12" s="24" t="s">
        <v>38</v>
      </c>
      <c r="AG12" s="24" t="s">
        <v>39</v>
      </c>
      <c r="AH12" s="24" t="s">
        <v>40</v>
      </c>
      <c r="AI12" s="25" t="s">
        <v>36</v>
      </c>
      <c r="AJ12" s="25" t="s">
        <v>37</v>
      </c>
      <c r="AK12" s="25" t="s">
        <v>38</v>
      </c>
      <c r="AL12" s="25" t="s">
        <v>39</v>
      </c>
      <c r="AM12" s="25" t="s">
        <v>40</v>
      </c>
      <c r="AN12" s="4" t="s">
        <v>36</v>
      </c>
      <c r="AO12" s="4" t="s">
        <v>37</v>
      </c>
      <c r="AP12" s="4" t="s">
        <v>38</v>
      </c>
      <c r="AQ12" s="4" t="s">
        <v>39</v>
      </c>
    </row>
    <row r="13" spans="1:43" s="30" customFormat="1" ht="255" x14ac:dyDescent="0.25">
      <c r="A13" s="22">
        <v>4</v>
      </c>
      <c r="B13" s="21" t="s">
        <v>41</v>
      </c>
      <c r="C13" s="26" t="s">
        <v>42</v>
      </c>
      <c r="D13" s="21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21" t="s">
        <v>48</v>
      </c>
      <c r="J13" s="21" t="s">
        <v>45</v>
      </c>
      <c r="K13" s="21">
        <v>1</v>
      </c>
      <c r="L13" s="21">
        <v>1</v>
      </c>
      <c r="M13" s="21">
        <v>1</v>
      </c>
      <c r="N13" s="21">
        <v>0</v>
      </c>
      <c r="O13" s="21">
        <f>SUM(K13:N13)</f>
        <v>3</v>
      </c>
      <c r="P13" s="21" t="s">
        <v>49</v>
      </c>
      <c r="Q13" s="21" t="s">
        <v>50</v>
      </c>
      <c r="R13" s="21" t="s">
        <v>51</v>
      </c>
      <c r="S13" s="21" t="s">
        <v>52</v>
      </c>
      <c r="T13" s="29">
        <f t="shared" ref="T13:T21" si="0">K13</f>
        <v>1</v>
      </c>
      <c r="U13" s="21"/>
      <c r="V13" s="21">
        <f>IF(U13/T13&gt;100%,100%,U13/T13)</f>
        <v>0</v>
      </c>
      <c r="W13" s="21"/>
      <c r="X13" s="21"/>
      <c r="Y13" s="29">
        <f t="shared" ref="Y13:Y21" si="1">L13</f>
        <v>1</v>
      </c>
      <c r="Z13" s="21"/>
      <c r="AA13" s="21">
        <f>IF(Z13/Y13&gt;100%,100%,Z13/Y13)</f>
        <v>0</v>
      </c>
      <c r="AB13" s="21"/>
      <c r="AC13" s="21"/>
      <c r="AD13" s="29">
        <f t="shared" ref="AD13:AD21" si="2">M13</f>
        <v>1</v>
      </c>
      <c r="AE13" s="21"/>
      <c r="AF13" s="21">
        <f>IF(AE13/AD13&gt;100%,100%,AE13/AD13)</f>
        <v>0</v>
      </c>
      <c r="AG13" s="21"/>
      <c r="AH13" s="21"/>
      <c r="AI13" s="29">
        <f t="shared" ref="AI13:AI21" si="3">N13</f>
        <v>0</v>
      </c>
      <c r="AJ13" s="21"/>
      <c r="AK13" s="21" t="e">
        <f>IF(AJ13/AI13&gt;100%,100%,AJ13/AI13)</f>
        <v>#DIV/0!</v>
      </c>
      <c r="AL13" s="21"/>
      <c r="AM13" s="21"/>
      <c r="AN13" s="21">
        <f t="shared" ref="AN13:AN21" si="4">O13</f>
        <v>3</v>
      </c>
      <c r="AO13" s="21"/>
      <c r="AP13" s="21">
        <f>IF(AO13/AN13&gt;100%,100%,AO13/AN13)</f>
        <v>0</v>
      </c>
      <c r="AQ13" s="21"/>
    </row>
    <row r="14" spans="1:43" s="30" customFormat="1" ht="105" x14ac:dyDescent="0.25">
      <c r="A14" s="22">
        <v>4</v>
      </c>
      <c r="B14" s="21" t="s">
        <v>41</v>
      </c>
      <c r="C14" s="26" t="s">
        <v>53</v>
      </c>
      <c r="D14" s="21" t="s">
        <v>54</v>
      </c>
      <c r="E14" s="21" t="s">
        <v>44</v>
      </c>
      <c r="F14" s="21" t="s">
        <v>55</v>
      </c>
      <c r="G14" s="21" t="s">
        <v>56</v>
      </c>
      <c r="H14" s="22" t="s">
        <v>57</v>
      </c>
      <c r="I14" s="21" t="s">
        <v>48</v>
      </c>
      <c r="J14" s="21" t="s">
        <v>56</v>
      </c>
      <c r="K14" s="21">
        <v>590</v>
      </c>
      <c r="L14" s="21">
        <v>720</v>
      </c>
      <c r="M14" s="21">
        <v>720</v>
      </c>
      <c r="N14" s="21">
        <v>720</v>
      </c>
      <c r="O14" s="21">
        <f t="shared" ref="O14:O21" si="5">SUM(K14:N14)</f>
        <v>2750</v>
      </c>
      <c r="P14" s="21" t="s">
        <v>49</v>
      </c>
      <c r="Q14" s="21" t="s">
        <v>58</v>
      </c>
      <c r="R14" s="21" t="s">
        <v>59</v>
      </c>
      <c r="S14" s="21" t="s">
        <v>60</v>
      </c>
      <c r="T14" s="29">
        <f t="shared" si="0"/>
        <v>590</v>
      </c>
      <c r="U14" s="21"/>
      <c r="V14" s="21">
        <f t="shared" ref="V14:V21" si="6">IF(U14/T14&gt;100%,100%,U14/T14)</f>
        <v>0</v>
      </c>
      <c r="W14" s="21"/>
      <c r="X14" s="21"/>
      <c r="Y14" s="29">
        <f t="shared" si="1"/>
        <v>720</v>
      </c>
      <c r="Z14" s="21"/>
      <c r="AA14" s="21">
        <f t="shared" ref="AA14:AA21" si="7">IF(Z14/Y14&gt;100%,100%,Z14/Y14)</f>
        <v>0</v>
      </c>
      <c r="AB14" s="21"/>
      <c r="AC14" s="21"/>
      <c r="AD14" s="29">
        <f t="shared" si="2"/>
        <v>720</v>
      </c>
      <c r="AE14" s="21"/>
      <c r="AF14" s="21">
        <f t="shared" ref="AF14:AF21" si="8">IF(AE14/AD14&gt;100%,100%,AE14/AD14)</f>
        <v>0</v>
      </c>
      <c r="AG14" s="21"/>
      <c r="AH14" s="21"/>
      <c r="AI14" s="29">
        <f t="shared" si="3"/>
        <v>720</v>
      </c>
      <c r="AJ14" s="21"/>
      <c r="AK14" s="21">
        <f t="shared" ref="AK14:AK21" si="9">IF(AJ14/AI14&gt;100%,100%,AJ14/AI14)</f>
        <v>0</v>
      </c>
      <c r="AL14" s="21"/>
      <c r="AM14" s="21"/>
      <c r="AN14" s="21">
        <f t="shared" si="4"/>
        <v>2750</v>
      </c>
      <c r="AO14" s="21"/>
      <c r="AP14" s="21">
        <f t="shared" ref="AP14:AP21" si="10">IF(AO14/AN14&gt;100%,100%,AO14/AN14)</f>
        <v>0</v>
      </c>
      <c r="AQ14" s="21"/>
    </row>
    <row r="15" spans="1:43" s="30" customFormat="1" ht="105" x14ac:dyDescent="0.25">
      <c r="A15" s="22">
        <v>4</v>
      </c>
      <c r="B15" s="21" t="s">
        <v>41</v>
      </c>
      <c r="C15" s="26" t="s">
        <v>61</v>
      </c>
      <c r="D15" s="21" t="s">
        <v>62</v>
      </c>
      <c r="E15" s="21" t="s">
        <v>44</v>
      </c>
      <c r="F15" s="21" t="s">
        <v>63</v>
      </c>
      <c r="G15" s="21" t="s">
        <v>64</v>
      </c>
      <c r="H15" s="22" t="s">
        <v>65</v>
      </c>
      <c r="I15" s="21" t="s">
        <v>48</v>
      </c>
      <c r="J15" s="21" t="s">
        <v>64</v>
      </c>
      <c r="K15" s="21">
        <v>30</v>
      </c>
      <c r="L15" s="21">
        <v>60</v>
      </c>
      <c r="M15" s="21">
        <v>60</v>
      </c>
      <c r="N15" s="21">
        <v>50</v>
      </c>
      <c r="O15" s="21">
        <f t="shared" si="5"/>
        <v>200</v>
      </c>
      <c r="P15" s="21" t="s">
        <v>49</v>
      </c>
      <c r="Q15" s="21" t="s">
        <v>66</v>
      </c>
      <c r="R15" s="21" t="s">
        <v>59</v>
      </c>
      <c r="S15" s="21" t="s">
        <v>67</v>
      </c>
      <c r="T15" s="29">
        <f t="shared" si="0"/>
        <v>30</v>
      </c>
      <c r="U15" s="21"/>
      <c r="V15" s="21">
        <f t="shared" si="6"/>
        <v>0</v>
      </c>
      <c r="W15" s="21"/>
      <c r="X15" s="21"/>
      <c r="Y15" s="29">
        <f t="shared" si="1"/>
        <v>60</v>
      </c>
      <c r="Z15" s="21"/>
      <c r="AA15" s="21">
        <f t="shared" si="7"/>
        <v>0</v>
      </c>
      <c r="AB15" s="21"/>
      <c r="AC15" s="21"/>
      <c r="AD15" s="29">
        <f t="shared" si="2"/>
        <v>60</v>
      </c>
      <c r="AE15" s="21"/>
      <c r="AF15" s="21">
        <f t="shared" si="8"/>
        <v>0</v>
      </c>
      <c r="AG15" s="21"/>
      <c r="AH15" s="21"/>
      <c r="AI15" s="29">
        <f t="shared" si="3"/>
        <v>50</v>
      </c>
      <c r="AJ15" s="21"/>
      <c r="AK15" s="21">
        <f t="shared" si="9"/>
        <v>0</v>
      </c>
      <c r="AL15" s="21"/>
      <c r="AM15" s="21"/>
      <c r="AN15" s="21">
        <f t="shared" si="4"/>
        <v>200</v>
      </c>
      <c r="AO15" s="21"/>
      <c r="AP15" s="21">
        <f t="shared" si="10"/>
        <v>0</v>
      </c>
      <c r="AQ15" s="21"/>
    </row>
    <row r="16" spans="1:43" s="30" customFormat="1" ht="135" x14ac:dyDescent="0.25">
      <c r="A16" s="22">
        <v>4</v>
      </c>
      <c r="B16" s="21" t="s">
        <v>41</v>
      </c>
      <c r="C16" s="26" t="s">
        <v>68</v>
      </c>
      <c r="D16" s="21" t="s">
        <v>69</v>
      </c>
      <c r="E16" s="21" t="s">
        <v>44</v>
      </c>
      <c r="F16" s="21" t="s">
        <v>70</v>
      </c>
      <c r="G16" s="21" t="s">
        <v>71</v>
      </c>
      <c r="H16" s="41" t="s">
        <v>72</v>
      </c>
      <c r="I16" s="21" t="s">
        <v>48</v>
      </c>
      <c r="J16" s="21" t="s">
        <v>73</v>
      </c>
      <c r="K16" s="21">
        <v>32</v>
      </c>
      <c r="L16" s="21">
        <v>60</v>
      </c>
      <c r="M16" s="38">
        <v>60</v>
      </c>
      <c r="N16" s="38">
        <v>53</v>
      </c>
      <c r="O16" s="21">
        <f t="shared" si="5"/>
        <v>205</v>
      </c>
      <c r="P16" s="21" t="s">
        <v>49</v>
      </c>
      <c r="Q16" s="21" t="s">
        <v>74</v>
      </c>
      <c r="R16" s="21" t="s">
        <v>59</v>
      </c>
      <c r="S16" s="21" t="s">
        <v>75</v>
      </c>
      <c r="T16" s="29">
        <f t="shared" si="0"/>
        <v>32</v>
      </c>
      <c r="U16" s="21"/>
      <c r="V16" s="21">
        <f t="shared" si="6"/>
        <v>0</v>
      </c>
      <c r="W16" s="21"/>
      <c r="X16" s="21"/>
      <c r="Y16" s="29">
        <f t="shared" si="1"/>
        <v>60</v>
      </c>
      <c r="Z16" s="21"/>
      <c r="AA16" s="21">
        <f t="shared" si="7"/>
        <v>0</v>
      </c>
      <c r="AB16" s="21"/>
      <c r="AC16" s="21"/>
      <c r="AD16" s="29">
        <f t="shared" si="2"/>
        <v>60</v>
      </c>
      <c r="AE16" s="21"/>
      <c r="AF16" s="21">
        <f t="shared" si="8"/>
        <v>0</v>
      </c>
      <c r="AG16" s="21"/>
      <c r="AH16" s="21"/>
      <c r="AI16" s="29">
        <f t="shared" si="3"/>
        <v>53</v>
      </c>
      <c r="AJ16" s="21"/>
      <c r="AK16" s="21">
        <f t="shared" si="9"/>
        <v>0</v>
      </c>
      <c r="AL16" s="21"/>
      <c r="AM16" s="21"/>
      <c r="AN16" s="21">
        <f t="shared" si="4"/>
        <v>205</v>
      </c>
      <c r="AO16" s="21"/>
      <c r="AP16" s="21">
        <f t="shared" si="10"/>
        <v>0</v>
      </c>
      <c r="AQ16" s="21"/>
    </row>
    <row r="17" spans="1:43" s="30" customFormat="1" ht="120" x14ac:dyDescent="0.25">
      <c r="A17" s="22">
        <v>4</v>
      </c>
      <c r="B17" s="21" t="s">
        <v>41</v>
      </c>
      <c r="C17" s="26" t="s">
        <v>76</v>
      </c>
      <c r="D17" s="21" t="s">
        <v>77</v>
      </c>
      <c r="E17" s="21" t="s">
        <v>44</v>
      </c>
      <c r="F17" s="21" t="s">
        <v>78</v>
      </c>
      <c r="G17" s="21" t="s">
        <v>79</v>
      </c>
      <c r="H17" s="41" t="s">
        <v>80</v>
      </c>
      <c r="I17" s="21" t="s">
        <v>48</v>
      </c>
      <c r="J17" s="21" t="s">
        <v>81</v>
      </c>
      <c r="K17" s="21">
        <v>10</v>
      </c>
      <c r="L17" s="21">
        <v>20</v>
      </c>
      <c r="M17" s="38">
        <v>21</v>
      </c>
      <c r="N17" s="38">
        <v>18</v>
      </c>
      <c r="O17" s="21">
        <f t="shared" si="5"/>
        <v>69</v>
      </c>
      <c r="P17" s="21" t="s">
        <v>49</v>
      </c>
      <c r="Q17" s="21" t="s">
        <v>82</v>
      </c>
      <c r="R17" s="21" t="s">
        <v>59</v>
      </c>
      <c r="S17" s="21" t="s">
        <v>83</v>
      </c>
      <c r="T17" s="29">
        <f t="shared" si="0"/>
        <v>10</v>
      </c>
      <c r="U17" s="21"/>
      <c r="V17" s="21">
        <f t="shared" si="6"/>
        <v>0</v>
      </c>
      <c r="W17" s="21"/>
      <c r="X17" s="21"/>
      <c r="Y17" s="29">
        <f t="shared" si="1"/>
        <v>20</v>
      </c>
      <c r="Z17" s="21"/>
      <c r="AA17" s="21">
        <f t="shared" si="7"/>
        <v>0</v>
      </c>
      <c r="AB17" s="21"/>
      <c r="AC17" s="21"/>
      <c r="AD17" s="29">
        <f t="shared" si="2"/>
        <v>21</v>
      </c>
      <c r="AE17" s="21"/>
      <c r="AF17" s="21">
        <f t="shared" si="8"/>
        <v>0</v>
      </c>
      <c r="AG17" s="21"/>
      <c r="AH17" s="21"/>
      <c r="AI17" s="29">
        <f t="shared" si="3"/>
        <v>18</v>
      </c>
      <c r="AJ17" s="21"/>
      <c r="AK17" s="21">
        <f t="shared" si="9"/>
        <v>0</v>
      </c>
      <c r="AL17" s="21"/>
      <c r="AM17" s="21"/>
      <c r="AN17" s="21">
        <f t="shared" si="4"/>
        <v>69</v>
      </c>
      <c r="AO17" s="21"/>
      <c r="AP17" s="21">
        <f t="shared" si="10"/>
        <v>0</v>
      </c>
      <c r="AQ17" s="21"/>
    </row>
    <row r="18" spans="1:43" s="30" customFormat="1" ht="105" x14ac:dyDescent="0.25">
      <c r="A18" s="22">
        <v>4</v>
      </c>
      <c r="B18" s="21" t="s">
        <v>41</v>
      </c>
      <c r="C18" s="26" t="s">
        <v>84</v>
      </c>
      <c r="D18" s="21" t="s">
        <v>85</v>
      </c>
      <c r="E18" s="21" t="s">
        <v>44</v>
      </c>
      <c r="F18" s="21" t="s">
        <v>86</v>
      </c>
      <c r="G18" s="21" t="s">
        <v>87</v>
      </c>
      <c r="H18" s="22" t="s">
        <v>88</v>
      </c>
      <c r="I18" s="21" t="s">
        <v>48</v>
      </c>
      <c r="J18" s="21" t="s">
        <v>87</v>
      </c>
      <c r="K18" s="21">
        <v>140</v>
      </c>
      <c r="L18" s="21">
        <v>165</v>
      </c>
      <c r="M18" s="21">
        <v>195</v>
      </c>
      <c r="N18" s="21">
        <v>160</v>
      </c>
      <c r="O18" s="21">
        <f t="shared" si="5"/>
        <v>660</v>
      </c>
      <c r="P18" s="21" t="s">
        <v>49</v>
      </c>
      <c r="Q18" s="21" t="s">
        <v>89</v>
      </c>
      <c r="R18" s="21" t="s">
        <v>59</v>
      </c>
      <c r="S18" s="21" t="s">
        <v>90</v>
      </c>
      <c r="T18" s="29">
        <f t="shared" si="0"/>
        <v>140</v>
      </c>
      <c r="U18" s="21"/>
      <c r="V18" s="21">
        <f t="shared" si="6"/>
        <v>0</v>
      </c>
      <c r="W18" s="21"/>
      <c r="X18" s="21"/>
      <c r="Y18" s="29">
        <f t="shared" si="1"/>
        <v>165</v>
      </c>
      <c r="Z18" s="21"/>
      <c r="AA18" s="21">
        <f t="shared" si="7"/>
        <v>0</v>
      </c>
      <c r="AB18" s="21"/>
      <c r="AC18" s="21"/>
      <c r="AD18" s="29">
        <f t="shared" si="2"/>
        <v>195</v>
      </c>
      <c r="AE18" s="21"/>
      <c r="AF18" s="21">
        <f t="shared" si="8"/>
        <v>0</v>
      </c>
      <c r="AG18" s="21"/>
      <c r="AH18" s="21"/>
      <c r="AI18" s="29">
        <f t="shared" si="3"/>
        <v>160</v>
      </c>
      <c r="AJ18" s="21"/>
      <c r="AK18" s="21">
        <f t="shared" si="9"/>
        <v>0</v>
      </c>
      <c r="AL18" s="21"/>
      <c r="AM18" s="21"/>
      <c r="AN18" s="21">
        <f t="shared" si="4"/>
        <v>660</v>
      </c>
      <c r="AO18" s="21"/>
      <c r="AP18" s="21">
        <f t="shared" si="10"/>
        <v>0</v>
      </c>
      <c r="AQ18" s="21"/>
    </row>
    <row r="19" spans="1:43" s="30" customFormat="1" ht="120" x14ac:dyDescent="0.25">
      <c r="A19" s="22">
        <v>4</v>
      </c>
      <c r="B19" s="21" t="s">
        <v>41</v>
      </c>
      <c r="C19" s="26" t="s">
        <v>91</v>
      </c>
      <c r="D19" s="21" t="s">
        <v>92</v>
      </c>
      <c r="E19" s="21" t="s">
        <v>44</v>
      </c>
      <c r="F19" s="21" t="s">
        <v>93</v>
      </c>
      <c r="G19" s="21" t="s">
        <v>94</v>
      </c>
      <c r="H19" s="22" t="s">
        <v>95</v>
      </c>
      <c r="I19" s="21" t="s">
        <v>48</v>
      </c>
      <c r="J19" s="21" t="s">
        <v>96</v>
      </c>
      <c r="K19" s="21">
        <v>41</v>
      </c>
      <c r="L19" s="21">
        <v>54</v>
      </c>
      <c r="M19" s="21">
        <v>54</v>
      </c>
      <c r="N19" s="21">
        <v>51</v>
      </c>
      <c r="O19" s="21">
        <f t="shared" si="5"/>
        <v>200</v>
      </c>
      <c r="P19" s="21" t="s">
        <v>49</v>
      </c>
      <c r="Q19" s="21" t="s">
        <v>97</v>
      </c>
      <c r="R19" s="21" t="s">
        <v>59</v>
      </c>
      <c r="S19" s="21" t="s">
        <v>98</v>
      </c>
      <c r="T19" s="29">
        <f t="shared" si="0"/>
        <v>41</v>
      </c>
      <c r="U19" s="21"/>
      <c r="V19" s="21">
        <f t="shared" si="6"/>
        <v>0</v>
      </c>
      <c r="W19" s="21"/>
      <c r="X19" s="21"/>
      <c r="Y19" s="29">
        <f t="shared" si="1"/>
        <v>54</v>
      </c>
      <c r="Z19" s="21"/>
      <c r="AA19" s="21">
        <f t="shared" si="7"/>
        <v>0</v>
      </c>
      <c r="AB19" s="21"/>
      <c r="AC19" s="21"/>
      <c r="AD19" s="29">
        <f t="shared" si="2"/>
        <v>54</v>
      </c>
      <c r="AE19" s="21"/>
      <c r="AF19" s="21">
        <f t="shared" si="8"/>
        <v>0</v>
      </c>
      <c r="AG19" s="21"/>
      <c r="AH19" s="21"/>
      <c r="AI19" s="29">
        <f t="shared" si="3"/>
        <v>51</v>
      </c>
      <c r="AJ19" s="21"/>
      <c r="AK19" s="21">
        <f t="shared" si="9"/>
        <v>0</v>
      </c>
      <c r="AL19" s="21"/>
      <c r="AM19" s="21"/>
      <c r="AN19" s="21">
        <f t="shared" si="4"/>
        <v>200</v>
      </c>
      <c r="AO19" s="21"/>
      <c r="AP19" s="21">
        <f t="shared" si="10"/>
        <v>0</v>
      </c>
      <c r="AQ19" s="21"/>
    </row>
    <row r="20" spans="1:43" s="30" customFormat="1" ht="210" x14ac:dyDescent="0.25">
      <c r="A20" s="22">
        <v>4</v>
      </c>
      <c r="B20" s="21" t="s">
        <v>41</v>
      </c>
      <c r="C20" s="26" t="s">
        <v>99</v>
      </c>
      <c r="D20" s="21" t="s">
        <v>100</v>
      </c>
      <c r="E20" s="21" t="s">
        <v>44</v>
      </c>
      <c r="F20" s="21" t="s">
        <v>101</v>
      </c>
      <c r="G20" s="21" t="s">
        <v>102</v>
      </c>
      <c r="H20" s="41">
        <v>1</v>
      </c>
      <c r="I20" s="21" t="s">
        <v>103</v>
      </c>
      <c r="J20" s="21" t="s">
        <v>104</v>
      </c>
      <c r="K20" s="31">
        <v>1</v>
      </c>
      <c r="L20" s="31">
        <v>1</v>
      </c>
      <c r="M20" s="31">
        <v>1</v>
      </c>
      <c r="N20" s="31">
        <v>1</v>
      </c>
      <c r="O20" s="31">
        <f>AVERAGE(K20:N20)</f>
        <v>1</v>
      </c>
      <c r="P20" s="21" t="s">
        <v>49</v>
      </c>
      <c r="Q20" s="21" t="s">
        <v>105</v>
      </c>
      <c r="R20" s="21" t="s">
        <v>106</v>
      </c>
      <c r="S20" s="21" t="s">
        <v>107</v>
      </c>
      <c r="T20" s="39">
        <f t="shared" si="0"/>
        <v>1</v>
      </c>
      <c r="U20" s="21"/>
      <c r="V20" s="21">
        <f t="shared" si="6"/>
        <v>0</v>
      </c>
      <c r="W20" s="21"/>
      <c r="X20" s="21"/>
      <c r="Y20" s="39">
        <f t="shared" si="1"/>
        <v>1</v>
      </c>
      <c r="Z20" s="21"/>
      <c r="AA20" s="21">
        <f t="shared" si="7"/>
        <v>0</v>
      </c>
      <c r="AB20" s="21"/>
      <c r="AC20" s="21"/>
      <c r="AD20" s="39">
        <f t="shared" si="2"/>
        <v>1</v>
      </c>
      <c r="AE20" s="21"/>
      <c r="AF20" s="21">
        <f t="shared" si="8"/>
        <v>0</v>
      </c>
      <c r="AG20" s="21"/>
      <c r="AH20" s="21"/>
      <c r="AI20" s="39">
        <f t="shared" si="3"/>
        <v>1</v>
      </c>
      <c r="AJ20" s="21"/>
      <c r="AK20" s="21">
        <f t="shared" si="9"/>
        <v>0</v>
      </c>
      <c r="AL20" s="21"/>
      <c r="AM20" s="21"/>
      <c r="AN20" s="39">
        <f t="shared" si="4"/>
        <v>1</v>
      </c>
      <c r="AO20" s="21"/>
      <c r="AP20" s="21">
        <f t="shared" si="10"/>
        <v>0</v>
      </c>
      <c r="AQ20" s="21"/>
    </row>
    <row r="21" spans="1:43" s="30" customFormat="1" ht="240" x14ac:dyDescent="0.25">
      <c r="A21" s="22">
        <v>4</v>
      </c>
      <c r="B21" s="21" t="s">
        <v>41</v>
      </c>
      <c r="C21" s="26" t="s">
        <v>108</v>
      </c>
      <c r="D21" s="21" t="s">
        <v>109</v>
      </c>
      <c r="E21" s="21" t="s">
        <v>44</v>
      </c>
      <c r="F21" s="21" t="s">
        <v>110</v>
      </c>
      <c r="G21" s="21" t="s">
        <v>111</v>
      </c>
      <c r="H21" s="22" t="s">
        <v>112</v>
      </c>
      <c r="I21" s="21" t="s">
        <v>48</v>
      </c>
      <c r="J21" s="21" t="s">
        <v>110</v>
      </c>
      <c r="K21" s="21">
        <v>1</v>
      </c>
      <c r="L21" s="21">
        <v>1</v>
      </c>
      <c r="M21" s="21">
        <v>1</v>
      </c>
      <c r="N21" s="21">
        <v>1</v>
      </c>
      <c r="O21" s="21">
        <f t="shared" si="5"/>
        <v>4</v>
      </c>
      <c r="P21" s="21" t="s">
        <v>49</v>
      </c>
      <c r="Q21" s="32" t="s">
        <v>113</v>
      </c>
      <c r="R21" s="32" t="s">
        <v>114</v>
      </c>
      <c r="S21" s="32" t="s">
        <v>115</v>
      </c>
      <c r="T21" s="29">
        <f t="shared" si="0"/>
        <v>1</v>
      </c>
      <c r="U21" s="21"/>
      <c r="V21" s="21">
        <f t="shared" si="6"/>
        <v>0</v>
      </c>
      <c r="W21" s="21"/>
      <c r="X21" s="21"/>
      <c r="Y21" s="29">
        <f t="shared" si="1"/>
        <v>1</v>
      </c>
      <c r="Z21" s="21"/>
      <c r="AA21" s="21">
        <f t="shared" si="7"/>
        <v>0</v>
      </c>
      <c r="AB21" s="21"/>
      <c r="AC21" s="21"/>
      <c r="AD21" s="29">
        <f t="shared" si="2"/>
        <v>1</v>
      </c>
      <c r="AE21" s="21"/>
      <c r="AF21" s="21">
        <f t="shared" si="8"/>
        <v>0</v>
      </c>
      <c r="AG21" s="21"/>
      <c r="AH21" s="21"/>
      <c r="AI21" s="29">
        <f t="shared" si="3"/>
        <v>1</v>
      </c>
      <c r="AJ21" s="21"/>
      <c r="AK21" s="21">
        <f t="shared" si="9"/>
        <v>0</v>
      </c>
      <c r="AL21" s="21"/>
      <c r="AM21" s="21"/>
      <c r="AN21" s="21">
        <f t="shared" si="4"/>
        <v>4</v>
      </c>
      <c r="AO21" s="21"/>
      <c r="AP21" s="21">
        <f t="shared" si="10"/>
        <v>0</v>
      </c>
      <c r="AQ21" s="21"/>
    </row>
    <row r="22" spans="1:43" s="5" customFormat="1" ht="15.75" x14ac:dyDescent="0.25">
      <c r="A22" s="10"/>
      <c r="B22" s="10"/>
      <c r="C22" s="10"/>
      <c r="D22" s="13" t="s">
        <v>116</v>
      </c>
      <c r="E22" s="10"/>
      <c r="F22" s="10"/>
      <c r="G22" s="10"/>
      <c r="H22" s="10"/>
      <c r="I22" s="10"/>
      <c r="J22" s="10"/>
      <c r="K22" s="15"/>
      <c r="L22" s="15"/>
      <c r="M22" s="15"/>
      <c r="N22" s="15"/>
      <c r="O22" s="15"/>
      <c r="P22" s="10"/>
      <c r="Q22" s="10"/>
      <c r="R22" s="10"/>
      <c r="S22" s="10"/>
      <c r="T22" s="15"/>
      <c r="U22" s="15"/>
      <c r="V22" s="15">
        <f>AVERAGE(V13:V21)*80%</f>
        <v>0</v>
      </c>
      <c r="W22" s="15"/>
      <c r="X22" s="15"/>
      <c r="Y22" s="15"/>
      <c r="Z22" s="15"/>
      <c r="AA22" s="15">
        <f>AVERAGE(AA13:AA21)*80%</f>
        <v>0</v>
      </c>
      <c r="AB22" s="15"/>
      <c r="AC22" s="15"/>
      <c r="AD22" s="15"/>
      <c r="AE22" s="15"/>
      <c r="AF22" s="15">
        <f>AVERAGE(AF13:AF21)*80%</f>
        <v>0</v>
      </c>
      <c r="AG22" s="15"/>
      <c r="AH22" s="15"/>
      <c r="AI22" s="15"/>
      <c r="AJ22" s="15"/>
      <c r="AK22" s="15" t="e">
        <f>AVERAGE(AK13:AK21)*80%</f>
        <v>#DIV/0!</v>
      </c>
      <c r="AL22" s="10"/>
      <c r="AM22" s="10"/>
      <c r="AN22" s="16"/>
      <c r="AO22" s="16"/>
      <c r="AP22" s="15">
        <f>AVERAGE(AP13:AP21)*80%</f>
        <v>0</v>
      </c>
      <c r="AQ22" s="10"/>
    </row>
    <row r="23" spans="1:43" s="52" customFormat="1" ht="105" x14ac:dyDescent="0.25">
      <c r="A23" s="33">
        <v>7</v>
      </c>
      <c r="B23" s="27" t="s">
        <v>117</v>
      </c>
      <c r="C23" s="33" t="s">
        <v>118</v>
      </c>
      <c r="D23" s="28" t="s">
        <v>119</v>
      </c>
      <c r="E23" s="27" t="s">
        <v>120</v>
      </c>
      <c r="F23" s="27" t="s">
        <v>121</v>
      </c>
      <c r="G23" s="27" t="s">
        <v>122</v>
      </c>
      <c r="H23" s="42" t="s">
        <v>123</v>
      </c>
      <c r="I23" s="28" t="s">
        <v>103</v>
      </c>
      <c r="J23" s="27" t="s">
        <v>121</v>
      </c>
      <c r="K23" s="43" t="s">
        <v>124</v>
      </c>
      <c r="L23" s="43">
        <v>0.8</v>
      </c>
      <c r="M23" s="43" t="s">
        <v>124</v>
      </c>
      <c r="N23" s="43">
        <v>0.8</v>
      </c>
      <c r="O23" s="43">
        <v>0.8</v>
      </c>
      <c r="P23" s="27" t="s">
        <v>49</v>
      </c>
      <c r="Q23" s="44" t="s">
        <v>125</v>
      </c>
      <c r="R23" s="44" t="s">
        <v>126</v>
      </c>
      <c r="S23" s="44" t="s">
        <v>127</v>
      </c>
      <c r="T23" s="45" t="str">
        <f>K23</f>
        <v>No programada</v>
      </c>
      <c r="U23" s="46" t="s">
        <v>124</v>
      </c>
      <c r="V23" s="46" t="s">
        <v>124</v>
      </c>
      <c r="W23" s="47" t="s">
        <v>124</v>
      </c>
      <c r="X23" s="47" t="s">
        <v>124</v>
      </c>
      <c r="Y23" s="48">
        <f>L23</f>
        <v>0.8</v>
      </c>
      <c r="Z23" s="49"/>
      <c r="AA23" s="50">
        <f t="shared" ref="AA23:AA27" si="11">IF(Z23/Y23&gt;100%,100%,Z23/Y23)</f>
        <v>0</v>
      </c>
      <c r="AB23" s="27"/>
      <c r="AC23" s="27"/>
      <c r="AD23" s="45" t="str">
        <f>U23</f>
        <v>No programada</v>
      </c>
      <c r="AE23" s="46" t="s">
        <v>124</v>
      </c>
      <c r="AF23" s="46" t="s">
        <v>124</v>
      </c>
      <c r="AG23" s="47" t="s">
        <v>124</v>
      </c>
      <c r="AH23" s="47" t="s">
        <v>124</v>
      </c>
      <c r="AI23" s="48">
        <f>N23</f>
        <v>0.8</v>
      </c>
      <c r="AJ23" s="33"/>
      <c r="AK23" s="50">
        <f t="shared" ref="AK23:AK27" si="12">IF(AJ23/AI23&gt;100%,100%,AJ23/AI23)</f>
        <v>0</v>
      </c>
      <c r="AL23" s="27"/>
      <c r="AM23" s="27"/>
      <c r="AN23" s="45">
        <f>O23</f>
        <v>0.8</v>
      </c>
      <c r="AO23" s="51"/>
      <c r="AP23" s="50">
        <f t="shared" ref="AP23:AP27" si="13">IF(AO23/AN23&gt;100%,100%,AO23/AN23)</f>
        <v>0</v>
      </c>
      <c r="AQ23" s="33"/>
    </row>
    <row r="24" spans="1:43" s="52" customFormat="1" ht="105" x14ac:dyDescent="0.25">
      <c r="A24" s="33">
        <v>7</v>
      </c>
      <c r="B24" s="27" t="s">
        <v>117</v>
      </c>
      <c r="C24" s="33" t="s">
        <v>128</v>
      </c>
      <c r="D24" s="27" t="s">
        <v>129</v>
      </c>
      <c r="E24" s="27" t="s">
        <v>120</v>
      </c>
      <c r="F24" s="27" t="s">
        <v>130</v>
      </c>
      <c r="G24" s="27" t="s">
        <v>131</v>
      </c>
      <c r="H24" s="42" t="s">
        <v>132</v>
      </c>
      <c r="I24" s="28" t="s">
        <v>103</v>
      </c>
      <c r="J24" s="27" t="s">
        <v>130</v>
      </c>
      <c r="K24" s="53">
        <v>0</v>
      </c>
      <c r="L24" s="53">
        <v>1</v>
      </c>
      <c r="M24" s="53">
        <v>0</v>
      </c>
      <c r="N24" s="53">
        <v>0</v>
      </c>
      <c r="O24" s="53">
        <v>1</v>
      </c>
      <c r="P24" s="27" t="s">
        <v>49</v>
      </c>
      <c r="Q24" s="44" t="s">
        <v>133</v>
      </c>
      <c r="R24" s="44" t="s">
        <v>134</v>
      </c>
      <c r="S24" s="44" t="s">
        <v>127</v>
      </c>
      <c r="T24" s="45">
        <f t="shared" ref="T24:T27" si="14">K24</f>
        <v>0</v>
      </c>
      <c r="U24" s="46" t="s">
        <v>124</v>
      </c>
      <c r="V24" s="46" t="s">
        <v>124</v>
      </c>
      <c r="W24" s="46" t="s">
        <v>124</v>
      </c>
      <c r="X24" s="46" t="s">
        <v>124</v>
      </c>
      <c r="Y24" s="48">
        <f t="shared" ref="Y24:Y25" si="15">L24</f>
        <v>1</v>
      </c>
      <c r="Z24" s="45"/>
      <c r="AA24" s="50">
        <f t="shared" si="11"/>
        <v>0</v>
      </c>
      <c r="AB24" s="27"/>
      <c r="AC24" s="27"/>
      <c r="AD24" s="48">
        <f>M24</f>
        <v>0</v>
      </c>
      <c r="AE24" s="46" t="s">
        <v>124</v>
      </c>
      <c r="AF24" s="46" t="s">
        <v>124</v>
      </c>
      <c r="AG24" s="47" t="s">
        <v>124</v>
      </c>
      <c r="AH24" s="46" t="s">
        <v>124</v>
      </c>
      <c r="AI24" s="48">
        <f t="shared" ref="AI24:AI25" si="16">N24</f>
        <v>0</v>
      </c>
      <c r="AJ24" s="46" t="s">
        <v>124</v>
      </c>
      <c r="AK24" s="46" t="s">
        <v>124</v>
      </c>
      <c r="AL24" s="46" t="s">
        <v>124</v>
      </c>
      <c r="AM24" s="46" t="s">
        <v>124</v>
      </c>
      <c r="AN24" s="45">
        <f t="shared" ref="AN24:AN27" si="17">O24</f>
        <v>1</v>
      </c>
      <c r="AO24" s="54"/>
      <c r="AP24" s="50">
        <f t="shared" si="13"/>
        <v>0</v>
      </c>
      <c r="AQ24" s="33"/>
    </row>
    <row r="25" spans="1:43" s="52" customFormat="1" ht="105" x14ac:dyDescent="0.25">
      <c r="A25" s="33">
        <v>7</v>
      </c>
      <c r="B25" s="27" t="s">
        <v>117</v>
      </c>
      <c r="C25" s="33" t="s">
        <v>135</v>
      </c>
      <c r="D25" s="27" t="s">
        <v>136</v>
      </c>
      <c r="E25" s="27" t="s">
        <v>120</v>
      </c>
      <c r="F25" s="27" t="s">
        <v>137</v>
      </c>
      <c r="G25" s="27" t="s">
        <v>138</v>
      </c>
      <c r="H25" s="27" t="s">
        <v>47</v>
      </c>
      <c r="I25" s="28" t="s">
        <v>48</v>
      </c>
      <c r="J25" s="27" t="s">
        <v>137</v>
      </c>
      <c r="K25" s="55">
        <v>0</v>
      </c>
      <c r="L25" s="55">
        <v>1</v>
      </c>
      <c r="M25" s="55">
        <v>0</v>
      </c>
      <c r="N25" s="55">
        <v>1</v>
      </c>
      <c r="O25" s="55">
        <v>2</v>
      </c>
      <c r="P25" s="27" t="s">
        <v>49</v>
      </c>
      <c r="Q25" s="44" t="s">
        <v>139</v>
      </c>
      <c r="R25" s="44" t="s">
        <v>139</v>
      </c>
      <c r="S25" s="27" t="s">
        <v>140</v>
      </c>
      <c r="T25" s="46" t="s">
        <v>124</v>
      </c>
      <c r="U25" s="46" t="s">
        <v>124</v>
      </c>
      <c r="V25" s="46" t="s">
        <v>124</v>
      </c>
      <c r="W25" s="47" t="s">
        <v>124</v>
      </c>
      <c r="X25" s="47" t="s">
        <v>124</v>
      </c>
      <c r="Y25" s="56">
        <f t="shared" si="15"/>
        <v>1</v>
      </c>
      <c r="Z25" s="33"/>
      <c r="AA25" s="50">
        <f t="shared" si="11"/>
        <v>0</v>
      </c>
      <c r="AB25" s="59"/>
      <c r="AC25" s="27"/>
      <c r="AD25" s="46" t="s">
        <v>124</v>
      </c>
      <c r="AE25" s="46" t="s">
        <v>124</v>
      </c>
      <c r="AF25" s="46" t="s">
        <v>124</v>
      </c>
      <c r="AG25" s="47" t="s">
        <v>124</v>
      </c>
      <c r="AH25" s="47" t="s">
        <v>124</v>
      </c>
      <c r="AI25" s="56">
        <f t="shared" si="16"/>
        <v>1</v>
      </c>
      <c r="AJ25" s="33"/>
      <c r="AK25" s="50">
        <f t="shared" si="12"/>
        <v>0</v>
      </c>
      <c r="AL25" s="27"/>
      <c r="AM25" s="27"/>
      <c r="AN25" s="46">
        <f t="shared" si="17"/>
        <v>2</v>
      </c>
      <c r="AO25" s="46"/>
      <c r="AP25" s="50">
        <f t="shared" si="13"/>
        <v>0</v>
      </c>
      <c r="AQ25" s="33"/>
    </row>
    <row r="26" spans="1:43" s="52" customFormat="1" ht="105" x14ac:dyDescent="0.25">
      <c r="A26" s="33">
        <v>5</v>
      </c>
      <c r="B26" s="27" t="s">
        <v>141</v>
      </c>
      <c r="C26" s="33" t="s">
        <v>142</v>
      </c>
      <c r="D26" s="44" t="s">
        <v>143</v>
      </c>
      <c r="E26" s="44" t="s">
        <v>120</v>
      </c>
      <c r="F26" s="44" t="s">
        <v>144</v>
      </c>
      <c r="G26" s="44" t="s">
        <v>145</v>
      </c>
      <c r="H26" s="44" t="s">
        <v>146</v>
      </c>
      <c r="I26" s="44" t="s">
        <v>48</v>
      </c>
      <c r="J26" s="44" t="s">
        <v>144</v>
      </c>
      <c r="K26" s="48">
        <v>1</v>
      </c>
      <c r="L26" s="48">
        <v>0</v>
      </c>
      <c r="M26" s="48">
        <v>0</v>
      </c>
      <c r="N26" s="48">
        <v>0</v>
      </c>
      <c r="O26" s="48">
        <v>1</v>
      </c>
      <c r="P26" s="44" t="s">
        <v>49</v>
      </c>
      <c r="Q26" s="44" t="s">
        <v>147</v>
      </c>
      <c r="R26" s="44" t="s">
        <v>148</v>
      </c>
      <c r="S26" s="44" t="s">
        <v>149</v>
      </c>
      <c r="T26" s="45">
        <f t="shared" si="14"/>
        <v>1</v>
      </c>
      <c r="U26" s="48"/>
      <c r="V26" s="50">
        <f t="shared" ref="V26:V27" si="18">IF(U26/T26&gt;100%,100%,U26/T26)</f>
        <v>0</v>
      </c>
      <c r="W26" s="57"/>
      <c r="X26" s="58"/>
      <c r="Y26" s="46" t="s">
        <v>124</v>
      </c>
      <c r="Z26" s="46" t="s">
        <v>124</v>
      </c>
      <c r="AA26" s="46" t="s">
        <v>124</v>
      </c>
      <c r="AB26" s="47" t="s">
        <v>124</v>
      </c>
      <c r="AC26" s="47" t="s">
        <v>124</v>
      </c>
      <c r="AD26" s="46" t="s">
        <v>124</v>
      </c>
      <c r="AE26" s="46" t="s">
        <v>124</v>
      </c>
      <c r="AF26" s="46" t="s">
        <v>124</v>
      </c>
      <c r="AG26" s="47" t="s">
        <v>124</v>
      </c>
      <c r="AH26" s="47" t="s">
        <v>124</v>
      </c>
      <c r="AI26" s="46" t="s">
        <v>124</v>
      </c>
      <c r="AJ26" s="46" t="s">
        <v>124</v>
      </c>
      <c r="AK26" s="46" t="s">
        <v>124</v>
      </c>
      <c r="AL26" s="47" t="s">
        <v>124</v>
      </c>
      <c r="AM26" s="47" t="s">
        <v>124</v>
      </c>
      <c r="AN26" s="45">
        <f t="shared" si="17"/>
        <v>1</v>
      </c>
      <c r="AO26" s="53"/>
      <c r="AP26" s="50">
        <f t="shared" si="13"/>
        <v>0</v>
      </c>
      <c r="AQ26" s="57"/>
    </row>
    <row r="27" spans="1:43" s="52" customFormat="1" ht="126.75" customHeight="1" x14ac:dyDescent="0.25">
      <c r="A27" s="33">
        <v>5</v>
      </c>
      <c r="B27" s="27" t="s">
        <v>141</v>
      </c>
      <c r="C27" s="33" t="s">
        <v>150</v>
      </c>
      <c r="D27" s="44" t="s">
        <v>151</v>
      </c>
      <c r="E27" s="44" t="s">
        <v>120</v>
      </c>
      <c r="F27" s="44" t="s">
        <v>152</v>
      </c>
      <c r="G27" s="44" t="s">
        <v>153</v>
      </c>
      <c r="H27" s="44" t="s">
        <v>47</v>
      </c>
      <c r="I27" s="44" t="s">
        <v>103</v>
      </c>
      <c r="J27" s="44" t="s">
        <v>154</v>
      </c>
      <c r="K27" s="48">
        <v>1</v>
      </c>
      <c r="L27" s="48">
        <v>1</v>
      </c>
      <c r="M27" s="48">
        <v>1</v>
      </c>
      <c r="N27" s="48">
        <v>1</v>
      </c>
      <c r="O27" s="48">
        <v>1</v>
      </c>
      <c r="P27" s="44" t="s">
        <v>155</v>
      </c>
      <c r="Q27" s="44" t="s">
        <v>156</v>
      </c>
      <c r="R27" s="44" t="s">
        <v>148</v>
      </c>
      <c r="S27" s="44" t="s">
        <v>149</v>
      </c>
      <c r="T27" s="45">
        <f t="shared" si="14"/>
        <v>1</v>
      </c>
      <c r="U27" s="48"/>
      <c r="V27" s="50">
        <f t="shared" si="18"/>
        <v>0</v>
      </c>
      <c r="W27" s="57"/>
      <c r="X27" s="58"/>
      <c r="Y27" s="48">
        <v>1</v>
      </c>
      <c r="Z27" s="48"/>
      <c r="AA27" s="50">
        <f t="shared" si="11"/>
        <v>0</v>
      </c>
      <c r="AB27" s="57"/>
      <c r="AC27" s="58"/>
      <c r="AD27" s="48">
        <v>1</v>
      </c>
      <c r="AE27" s="48"/>
      <c r="AF27" s="48"/>
      <c r="AG27" s="57"/>
      <c r="AH27" s="58"/>
      <c r="AI27" s="48">
        <v>1</v>
      </c>
      <c r="AJ27" s="48"/>
      <c r="AK27" s="50">
        <f t="shared" si="12"/>
        <v>0</v>
      </c>
      <c r="AL27" s="57"/>
      <c r="AM27" s="58"/>
      <c r="AN27" s="45">
        <f t="shared" si="17"/>
        <v>1</v>
      </c>
      <c r="AO27" s="48"/>
      <c r="AP27" s="50">
        <f t="shared" si="13"/>
        <v>0</v>
      </c>
      <c r="AQ27" s="57"/>
    </row>
    <row r="28" spans="1:43" s="5" customFormat="1" ht="15.75" x14ac:dyDescent="0.25">
      <c r="A28" s="10"/>
      <c r="B28" s="10"/>
      <c r="C28" s="10"/>
      <c r="D28" s="11" t="s">
        <v>157</v>
      </c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1"/>
      <c r="Q28" s="10"/>
      <c r="R28" s="10"/>
      <c r="S28" s="10"/>
      <c r="T28" s="12"/>
      <c r="U28" s="12"/>
      <c r="V28" s="14">
        <f>AVERAGE(V23:V27)*20%</f>
        <v>0</v>
      </c>
      <c r="W28" s="10"/>
      <c r="X28" s="10"/>
      <c r="Y28" s="12"/>
      <c r="Z28" s="12"/>
      <c r="AA28" s="14">
        <f>AVERAGE(AA23:AA27)*20%</f>
        <v>0</v>
      </c>
      <c r="AB28" s="10"/>
      <c r="AC28" s="10"/>
      <c r="AD28" s="12"/>
      <c r="AE28" s="12"/>
      <c r="AF28" s="14" t="e">
        <f>AVERAGE(AF23:AF27)*20%</f>
        <v>#DIV/0!</v>
      </c>
      <c r="AG28" s="10"/>
      <c r="AH28" s="10"/>
      <c r="AI28" s="12"/>
      <c r="AJ28" s="12"/>
      <c r="AK28" s="14">
        <f>AVERAGE(AK23:AK27)*20%</f>
        <v>0</v>
      </c>
      <c r="AL28" s="10"/>
      <c r="AM28" s="10"/>
      <c r="AN28" s="17"/>
      <c r="AO28" s="17"/>
      <c r="AP28" s="14">
        <f>AVERAGE(AP23:AP27)*20%</f>
        <v>0</v>
      </c>
      <c r="AQ28" s="10"/>
    </row>
    <row r="29" spans="1:43" s="9" customFormat="1" ht="18.75" x14ac:dyDescent="0.3">
      <c r="A29" s="6"/>
      <c r="B29" s="6"/>
      <c r="C29" s="6"/>
      <c r="D29" s="7" t="s">
        <v>158</v>
      </c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6"/>
      <c r="Q29" s="6"/>
      <c r="R29" s="6"/>
      <c r="S29" s="6"/>
      <c r="T29" s="8"/>
      <c r="U29" s="8"/>
      <c r="V29" s="19">
        <f>V22+V28</f>
        <v>0</v>
      </c>
      <c r="W29" s="6"/>
      <c r="X29" s="6"/>
      <c r="Y29" s="8"/>
      <c r="Z29" s="8"/>
      <c r="AA29" s="19">
        <f>AA22+AA28</f>
        <v>0</v>
      </c>
      <c r="AB29" s="6"/>
      <c r="AC29" s="6"/>
      <c r="AD29" s="8"/>
      <c r="AE29" s="8"/>
      <c r="AF29" s="19" t="e">
        <f>AF22+AF28</f>
        <v>#DIV/0!</v>
      </c>
      <c r="AG29" s="6"/>
      <c r="AH29" s="6"/>
      <c r="AI29" s="8"/>
      <c r="AJ29" s="8"/>
      <c r="AK29" s="19" t="e">
        <f>AK22+AK28</f>
        <v>#DIV/0!</v>
      </c>
      <c r="AL29" s="6"/>
      <c r="AM29" s="6"/>
      <c r="AN29" s="18"/>
      <c r="AO29" s="18"/>
      <c r="AP29" s="19">
        <f>AP22+AP28</f>
        <v>0</v>
      </c>
      <c r="AQ29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phoneticPr fontId="14" type="noConversion"/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E1 E10:E11 E13:E22 E28:E1048576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21</v>
      </c>
    </row>
    <row r="2" spans="1:1" x14ac:dyDescent="0.25">
      <c r="A2" t="s">
        <v>44</v>
      </c>
    </row>
    <row r="3" spans="1:1" x14ac:dyDescent="0.25">
      <c r="A3" t="s">
        <v>159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