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ngela/Desktop/PLANES INSTITUCIONALES /"/>
    </mc:Choice>
  </mc:AlternateContent>
  <xr:revisionPtr revIDLastSave="0" documentId="8_{1EA0AEEF-C963-C34B-AEE5-2ADE3C14B1F1}" xr6:coauthVersionLast="47" xr6:coauthVersionMax="47" xr10:uidLastSave="{00000000-0000-0000-0000-000000000000}"/>
  <bookViews>
    <workbookView xWindow="40" yWindow="1120" windowWidth="44800" windowHeight="23280" xr2:uid="{00000000-000D-0000-FFFF-FFFF00000000}"/>
  </bookViews>
  <sheets>
    <sheet name="Matriz Riesgos Corrupción" sheetId="1" r:id="rId1"/>
    <sheet name="Descripción del Control " sheetId="4" r:id="rId2"/>
    <sheet name="Riesgo Corrupción" sheetId="2" r:id="rId3"/>
    <sheet name="Listados" sheetId="3"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1_SE">#REF!</definedName>
    <definedName name="_xlnm._FilterDatabase" localSheetId="0" hidden="1">'Matriz Riesgos Corrupción'!$A$29:$CB$362</definedName>
    <definedName name="A">#REF!</definedName>
    <definedName name="AA">#REF!</definedName>
    <definedName name="aaaa">#REF!</definedName>
    <definedName name="accion">#REF!</definedName>
    <definedName name="AGENTE">#REF!</definedName>
    <definedName name="_xlnm.Print_Area" localSheetId="0">'Matriz Riesgos Corrupción'!$A$27:$BN$36</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0">'Matriz Riesgos Corrupción'!$27:$29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0" hidden="1">'Matriz Riesgos Corrupción'!$B$29:$BN$29</definedName>
    <definedName name="Z_795C8354_6623_430F_B16F_866AD45BC174_.wvu.PrintArea" localSheetId="0" hidden="1">'Matriz Riesgos Corrupción'!$A$27:$BN$36</definedName>
    <definedName name="Z_795C8354_6623_430F_B16F_866AD45BC174_.wvu.PrintTitles" localSheetId="0" hidden="1">'Matriz Riesgos Corrupción'!$27:$29</definedName>
    <definedName name="Z_82BC0C9B_70E2_44EC_8408_64CC9B36E280_.wvu.FilterData" localSheetId="0" hidden="1">'Matriz Riesgos Corrupción'!$B$29:$BN$29</definedName>
    <definedName name="Z_82BC0C9B_70E2_44EC_8408_64CC9B36E280_.wvu.PrintArea" localSheetId="0" hidden="1">'Matriz Riesgos Corrupción'!$A$27:$BN$36</definedName>
    <definedName name="Z_82BC0C9B_70E2_44EC_8408_64CC9B36E280_.wvu.PrintTitles" localSheetId="0" hidden="1">'Matriz Riesgos Corrupción'!$27:$29</definedName>
    <definedName name="Z_F8FDF2EC_A9AD_41AC_8138_AA3657B53E6D_.wvu.FilterData" localSheetId="0" hidden="1">'Matriz Riesgos Corrupción'!$B$29:$BN$29</definedName>
    <definedName name="Z_F8FDF2EC_A9AD_41AC_8138_AA3657B53E6D_.wvu.PrintArea" localSheetId="0" hidden="1">'Matriz Riesgos Corrupción'!$A$27:$BN$36</definedName>
    <definedName name="Z_F8FDF2EC_A9AD_41AC_8138_AA3657B53E6D_.wvu.PrintTitles" localSheetId="0" hidden="1">'Matriz Riesgos Corrupción'!$27:$29</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1" l="1"/>
  <c r="AJ108" i="1" l="1"/>
  <c r="AJ42" i="1"/>
  <c r="D96" i="1" l="1"/>
  <c r="D36" i="1"/>
  <c r="AJ54" i="1"/>
  <c r="AZ121" i="1"/>
  <c r="AX121" i="1"/>
  <c r="AV121" i="1"/>
  <c r="AT121" i="1"/>
  <c r="AR121" i="1"/>
  <c r="AP121" i="1"/>
  <c r="AN121" i="1"/>
  <c r="AZ120" i="1"/>
  <c r="AX120" i="1"/>
  <c r="AV120" i="1"/>
  <c r="AT120" i="1"/>
  <c r="AR120" i="1"/>
  <c r="AP120" i="1"/>
  <c r="AN120" i="1"/>
  <c r="AR119" i="1"/>
  <c r="AP119" i="1"/>
  <c r="AN119" i="1"/>
  <c r="BD118" i="1"/>
  <c r="AZ118" i="1"/>
  <c r="AX118" i="1"/>
  <c r="AV118" i="1"/>
  <c r="AT118" i="1"/>
  <c r="AR118" i="1"/>
  <c r="AP118" i="1"/>
  <c r="AN118" i="1"/>
  <c r="AN122" i="1"/>
  <c r="AP122" i="1"/>
  <c r="AR122" i="1"/>
  <c r="AT122" i="1"/>
  <c r="AV122" i="1"/>
  <c r="AX122" i="1"/>
  <c r="AZ122" i="1"/>
  <c r="AZ117" i="1"/>
  <c r="AX117" i="1"/>
  <c r="AV117" i="1"/>
  <c r="AT117" i="1"/>
  <c r="AR117" i="1"/>
  <c r="AP117" i="1"/>
  <c r="AN117" i="1"/>
  <c r="AZ116" i="1"/>
  <c r="AX116" i="1"/>
  <c r="AV116" i="1"/>
  <c r="AT116" i="1"/>
  <c r="AR116" i="1"/>
  <c r="AP116" i="1"/>
  <c r="AN116" i="1"/>
  <c r="AZ115" i="1"/>
  <c r="AX115" i="1"/>
  <c r="AV115" i="1"/>
  <c r="AT115" i="1"/>
  <c r="AR115" i="1"/>
  <c r="AP115" i="1"/>
  <c r="AN115" i="1"/>
  <c r="BD114" i="1"/>
  <c r="AZ114" i="1"/>
  <c r="AX114" i="1"/>
  <c r="AV114" i="1"/>
  <c r="AT114" i="1"/>
  <c r="AR114" i="1"/>
  <c r="AP114" i="1"/>
  <c r="AN114" i="1"/>
  <c r="BH114" i="1"/>
  <c r="BI114" i="1" s="1"/>
  <c r="AJ84" i="1"/>
  <c r="AJ90" i="1"/>
  <c r="AJ36" i="1"/>
  <c r="AV123" i="1"/>
  <c r="AV108" i="1"/>
  <c r="AV102" i="1"/>
  <c r="AV97" i="1"/>
  <c r="AV96" i="1"/>
  <c r="AV93" i="1"/>
  <c r="AV92" i="1"/>
  <c r="AV91" i="1"/>
  <c r="AV90" i="1"/>
  <c r="AV84" i="1"/>
  <c r="AV78" i="1"/>
  <c r="AV72" i="1"/>
  <c r="AV67" i="1"/>
  <c r="AV66" i="1"/>
  <c r="AV60" i="1"/>
  <c r="AV54" i="1"/>
  <c r="AV48" i="1"/>
  <c r="AV43" i="1"/>
  <c r="AV42" i="1"/>
  <c r="AV37" i="1"/>
  <c r="AV36" i="1"/>
  <c r="AP123" i="1"/>
  <c r="AN123" i="1"/>
  <c r="AP108" i="1"/>
  <c r="AN108" i="1"/>
  <c r="AP102" i="1"/>
  <c r="AN102" i="1"/>
  <c r="AP97" i="1"/>
  <c r="AN97" i="1"/>
  <c r="AP96" i="1"/>
  <c r="AN96" i="1"/>
  <c r="AP93" i="1"/>
  <c r="AN93" i="1"/>
  <c r="AP92" i="1"/>
  <c r="AN92" i="1"/>
  <c r="AP91" i="1"/>
  <c r="AN91" i="1"/>
  <c r="AP90" i="1"/>
  <c r="AN90" i="1"/>
  <c r="AP84" i="1"/>
  <c r="AN84" i="1"/>
  <c r="AP78" i="1"/>
  <c r="AN78" i="1"/>
  <c r="AP72" i="1"/>
  <c r="AN72" i="1"/>
  <c r="AP67" i="1"/>
  <c r="AN67" i="1"/>
  <c r="AP66" i="1"/>
  <c r="AN66" i="1"/>
  <c r="AP60" i="1"/>
  <c r="AN60" i="1"/>
  <c r="AP54" i="1"/>
  <c r="AN54" i="1"/>
  <c r="AP48" i="1"/>
  <c r="AN48" i="1"/>
  <c r="AP43" i="1"/>
  <c r="AN43" i="1"/>
  <c r="AP42" i="1"/>
  <c r="AN42" i="1"/>
  <c r="AP37" i="1"/>
  <c r="AN37" i="1"/>
  <c r="AP36" i="1"/>
  <c r="AN36" i="1"/>
  <c r="AJ43" i="1"/>
  <c r="AJ48" i="1"/>
  <c r="AJ60" i="1"/>
  <c r="AJ67" i="1"/>
  <c r="AJ66" i="1"/>
  <c r="AJ72" i="1"/>
  <c r="AJ78" i="1"/>
  <c r="AJ91" i="1"/>
  <c r="AJ92" i="1"/>
  <c r="AJ93" i="1"/>
  <c r="AJ97" i="1"/>
  <c r="AJ96" i="1"/>
  <c r="AJ102" i="1"/>
  <c r="AJ123" i="1"/>
  <c r="AJ37" i="1"/>
  <c r="AJ30" i="1"/>
  <c r="D123" i="1"/>
  <c r="D114" i="1"/>
  <c r="D108" i="1"/>
  <c r="D102" i="1"/>
  <c r="D90" i="1"/>
  <c r="D84" i="1"/>
  <c r="D72" i="1"/>
  <c r="D66" i="1"/>
  <c r="D60" i="1"/>
  <c r="D54" i="1"/>
  <c r="D48" i="1"/>
  <c r="D30" i="1"/>
  <c r="AX30" i="1"/>
  <c r="BD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23" i="1"/>
  <c r="AT124" i="1"/>
  <c r="AT125" i="1"/>
  <c r="AT126" i="1"/>
  <c r="AT127" i="1"/>
  <c r="AT128" i="1"/>
  <c r="AN31" i="1"/>
  <c r="AP31" i="1"/>
  <c r="AR31" i="1"/>
  <c r="AV31" i="1"/>
  <c r="AX31" i="1"/>
  <c r="AZ31" i="1"/>
  <c r="AN32" i="1"/>
  <c r="AP32" i="1"/>
  <c r="AR32" i="1"/>
  <c r="AV32" i="1"/>
  <c r="AX32" i="1"/>
  <c r="AZ32" i="1"/>
  <c r="AN33" i="1"/>
  <c r="AP33" i="1"/>
  <c r="AR33" i="1"/>
  <c r="AV33" i="1"/>
  <c r="AX33" i="1"/>
  <c r="AZ33" i="1"/>
  <c r="AN34" i="1"/>
  <c r="AP34" i="1"/>
  <c r="AR34" i="1"/>
  <c r="AV34" i="1"/>
  <c r="AX34" i="1"/>
  <c r="AZ34" i="1"/>
  <c r="AN35" i="1"/>
  <c r="AP35" i="1"/>
  <c r="AR35" i="1"/>
  <c r="AV35" i="1"/>
  <c r="AX35" i="1"/>
  <c r="AZ35" i="1"/>
  <c r="AR36" i="1"/>
  <c r="AX36" i="1"/>
  <c r="AZ36" i="1"/>
  <c r="AR37" i="1"/>
  <c r="AX37" i="1"/>
  <c r="AZ37" i="1"/>
  <c r="AN38" i="1"/>
  <c r="AP38" i="1"/>
  <c r="AR38" i="1"/>
  <c r="AV38" i="1"/>
  <c r="AX38" i="1"/>
  <c r="AZ38" i="1"/>
  <c r="AN39" i="1"/>
  <c r="AP39" i="1"/>
  <c r="AR39" i="1"/>
  <c r="AV39" i="1"/>
  <c r="AX39" i="1"/>
  <c r="AZ39" i="1"/>
  <c r="AN40" i="1"/>
  <c r="AP40" i="1"/>
  <c r="AR40" i="1"/>
  <c r="AV40" i="1"/>
  <c r="AX40" i="1"/>
  <c r="AZ40" i="1"/>
  <c r="AN41" i="1"/>
  <c r="AP41" i="1"/>
  <c r="AR41" i="1"/>
  <c r="AV41" i="1"/>
  <c r="AX41" i="1"/>
  <c r="AZ41" i="1"/>
  <c r="AR42" i="1"/>
  <c r="AX42" i="1"/>
  <c r="AZ42" i="1"/>
  <c r="AR43" i="1"/>
  <c r="AX43" i="1"/>
  <c r="AZ43" i="1"/>
  <c r="AN44" i="1"/>
  <c r="AP44" i="1"/>
  <c r="AR44" i="1"/>
  <c r="AV44" i="1"/>
  <c r="AX44" i="1"/>
  <c r="AZ44" i="1"/>
  <c r="AN45" i="1"/>
  <c r="AP45" i="1"/>
  <c r="AR45" i="1"/>
  <c r="AV45" i="1"/>
  <c r="AX45" i="1"/>
  <c r="AZ45" i="1"/>
  <c r="AN46" i="1"/>
  <c r="AP46" i="1"/>
  <c r="AR46" i="1"/>
  <c r="AV46" i="1"/>
  <c r="AX46" i="1"/>
  <c r="AZ46" i="1"/>
  <c r="AN47" i="1"/>
  <c r="AP47" i="1"/>
  <c r="AR47" i="1"/>
  <c r="AV47" i="1"/>
  <c r="AX47" i="1"/>
  <c r="AZ47" i="1"/>
  <c r="AR48" i="1"/>
  <c r="AX48" i="1"/>
  <c r="AZ48" i="1"/>
  <c r="AN49" i="1"/>
  <c r="AP49" i="1"/>
  <c r="AR49" i="1"/>
  <c r="AV49" i="1"/>
  <c r="AX49" i="1"/>
  <c r="AZ49" i="1"/>
  <c r="AN50" i="1"/>
  <c r="AP50" i="1"/>
  <c r="AR50" i="1"/>
  <c r="AV50" i="1"/>
  <c r="AX50" i="1"/>
  <c r="AZ50" i="1"/>
  <c r="AN51" i="1"/>
  <c r="AP51" i="1"/>
  <c r="AR51" i="1"/>
  <c r="AV51" i="1"/>
  <c r="AX51" i="1"/>
  <c r="AZ51" i="1"/>
  <c r="AN52" i="1"/>
  <c r="AP52" i="1"/>
  <c r="AR52" i="1"/>
  <c r="AV52" i="1"/>
  <c r="AX52" i="1"/>
  <c r="AZ52" i="1"/>
  <c r="AN53" i="1"/>
  <c r="AP53" i="1"/>
  <c r="AR53" i="1"/>
  <c r="AV53" i="1"/>
  <c r="AX53" i="1"/>
  <c r="AZ53" i="1"/>
  <c r="AR54" i="1"/>
  <c r="AX54" i="1"/>
  <c r="AZ54" i="1"/>
  <c r="AN55" i="1"/>
  <c r="AP55" i="1"/>
  <c r="AR55" i="1"/>
  <c r="AV55" i="1"/>
  <c r="AX55" i="1"/>
  <c r="AZ55" i="1"/>
  <c r="AN56" i="1"/>
  <c r="AP56" i="1"/>
  <c r="AR56" i="1"/>
  <c r="AV56" i="1"/>
  <c r="AX56" i="1"/>
  <c r="AZ56" i="1"/>
  <c r="AN57" i="1"/>
  <c r="AP57" i="1"/>
  <c r="AR57" i="1"/>
  <c r="AV57" i="1"/>
  <c r="AX57" i="1"/>
  <c r="AZ57" i="1"/>
  <c r="AN58" i="1"/>
  <c r="AP58" i="1"/>
  <c r="AR58" i="1"/>
  <c r="AV58" i="1"/>
  <c r="AX58" i="1"/>
  <c r="AZ58" i="1"/>
  <c r="AN59" i="1"/>
  <c r="AP59" i="1"/>
  <c r="AR59" i="1"/>
  <c r="AV59" i="1"/>
  <c r="AX59" i="1"/>
  <c r="AZ59" i="1"/>
  <c r="AR60" i="1"/>
  <c r="AX60" i="1"/>
  <c r="AZ60" i="1"/>
  <c r="AN61" i="1"/>
  <c r="AP61" i="1"/>
  <c r="AR61" i="1"/>
  <c r="AV61" i="1"/>
  <c r="AX61" i="1"/>
  <c r="AZ61" i="1"/>
  <c r="AN62" i="1"/>
  <c r="AP62" i="1"/>
  <c r="AR62" i="1"/>
  <c r="AV62" i="1"/>
  <c r="AX62" i="1"/>
  <c r="AZ62" i="1"/>
  <c r="AN63" i="1"/>
  <c r="AP63" i="1"/>
  <c r="AR63" i="1"/>
  <c r="AV63" i="1"/>
  <c r="AX63" i="1"/>
  <c r="AZ63" i="1"/>
  <c r="AN64" i="1"/>
  <c r="AP64" i="1"/>
  <c r="AR64" i="1"/>
  <c r="AV64" i="1"/>
  <c r="AX64" i="1"/>
  <c r="AZ64" i="1"/>
  <c r="AN65" i="1"/>
  <c r="AP65" i="1"/>
  <c r="AR65" i="1"/>
  <c r="AV65" i="1"/>
  <c r="AX65" i="1"/>
  <c r="AZ65" i="1"/>
  <c r="AR66" i="1"/>
  <c r="AX66" i="1"/>
  <c r="AZ66" i="1"/>
  <c r="AR67" i="1"/>
  <c r="AX67" i="1"/>
  <c r="AZ67" i="1"/>
  <c r="AN68" i="1"/>
  <c r="AP68" i="1"/>
  <c r="AR68" i="1"/>
  <c r="AV68" i="1"/>
  <c r="AX68" i="1"/>
  <c r="AZ68" i="1"/>
  <c r="AN69" i="1"/>
  <c r="AP69" i="1"/>
  <c r="AR69" i="1"/>
  <c r="AV69" i="1"/>
  <c r="AX69" i="1"/>
  <c r="AZ69" i="1"/>
  <c r="AN70" i="1"/>
  <c r="AP70" i="1"/>
  <c r="AR70" i="1"/>
  <c r="AV70" i="1"/>
  <c r="AX70" i="1"/>
  <c r="AZ70" i="1"/>
  <c r="AN71" i="1"/>
  <c r="AP71" i="1"/>
  <c r="AR71" i="1"/>
  <c r="AV71" i="1"/>
  <c r="AX71" i="1"/>
  <c r="AZ71" i="1"/>
  <c r="AR72" i="1"/>
  <c r="AX72" i="1"/>
  <c r="AZ72" i="1"/>
  <c r="AN73" i="1"/>
  <c r="AP73" i="1"/>
  <c r="AR73" i="1"/>
  <c r="AV73" i="1"/>
  <c r="AX73" i="1"/>
  <c r="AZ73" i="1"/>
  <c r="AN74" i="1"/>
  <c r="AP74" i="1"/>
  <c r="AR74" i="1"/>
  <c r="AV74" i="1"/>
  <c r="AX74" i="1"/>
  <c r="AZ74" i="1"/>
  <c r="AN75" i="1"/>
  <c r="AP75" i="1"/>
  <c r="AR75" i="1"/>
  <c r="AV75" i="1"/>
  <c r="AX75" i="1"/>
  <c r="AZ75" i="1"/>
  <c r="AN76" i="1"/>
  <c r="AP76" i="1"/>
  <c r="AR76" i="1"/>
  <c r="AV76" i="1"/>
  <c r="AX76" i="1"/>
  <c r="AZ76" i="1"/>
  <c r="AN77" i="1"/>
  <c r="AP77" i="1"/>
  <c r="AR77" i="1"/>
  <c r="AV77" i="1"/>
  <c r="AX77" i="1"/>
  <c r="AZ77" i="1"/>
  <c r="AR78" i="1"/>
  <c r="AX78" i="1"/>
  <c r="AZ78" i="1"/>
  <c r="AN79" i="1"/>
  <c r="AP79" i="1"/>
  <c r="AR79" i="1"/>
  <c r="AV79" i="1"/>
  <c r="AX79" i="1"/>
  <c r="AZ79" i="1"/>
  <c r="AN80" i="1"/>
  <c r="AP80" i="1"/>
  <c r="AR80" i="1"/>
  <c r="AV80" i="1"/>
  <c r="AX80" i="1"/>
  <c r="AZ80" i="1"/>
  <c r="AN81" i="1"/>
  <c r="AP81" i="1"/>
  <c r="AR81" i="1"/>
  <c r="AV81" i="1"/>
  <c r="AX81" i="1"/>
  <c r="AZ81" i="1"/>
  <c r="AN82" i="1"/>
  <c r="AP82" i="1"/>
  <c r="AR82" i="1"/>
  <c r="AV82" i="1"/>
  <c r="AX82" i="1"/>
  <c r="AZ82" i="1"/>
  <c r="AN83" i="1"/>
  <c r="AP83" i="1"/>
  <c r="AR83" i="1"/>
  <c r="AV83" i="1"/>
  <c r="AX83" i="1"/>
  <c r="AZ83" i="1"/>
  <c r="AR84" i="1"/>
  <c r="AX84" i="1"/>
  <c r="AZ84" i="1"/>
  <c r="AN85" i="1"/>
  <c r="AP85" i="1"/>
  <c r="AR85" i="1"/>
  <c r="AV85" i="1"/>
  <c r="AX85" i="1"/>
  <c r="AZ85" i="1"/>
  <c r="AN86" i="1"/>
  <c r="AP86" i="1"/>
  <c r="AR86" i="1"/>
  <c r="AV86" i="1"/>
  <c r="AX86" i="1"/>
  <c r="AZ86" i="1"/>
  <c r="AN87" i="1"/>
  <c r="AP87" i="1"/>
  <c r="AR87" i="1"/>
  <c r="AV87" i="1"/>
  <c r="AX87" i="1"/>
  <c r="AZ87" i="1"/>
  <c r="AN88" i="1"/>
  <c r="AP88" i="1"/>
  <c r="AR88" i="1"/>
  <c r="AV88" i="1"/>
  <c r="AX88" i="1"/>
  <c r="AZ88" i="1"/>
  <c r="AN89" i="1"/>
  <c r="AP89" i="1"/>
  <c r="AR89" i="1"/>
  <c r="AV89" i="1"/>
  <c r="AX89" i="1"/>
  <c r="AZ89" i="1"/>
  <c r="AR90" i="1"/>
  <c r="AX90" i="1"/>
  <c r="AZ90" i="1"/>
  <c r="AR91" i="1"/>
  <c r="AX91" i="1"/>
  <c r="AZ91" i="1"/>
  <c r="AR92" i="1"/>
  <c r="AX92" i="1"/>
  <c r="AZ92" i="1"/>
  <c r="AR93" i="1"/>
  <c r="AX93" i="1"/>
  <c r="AZ93" i="1"/>
  <c r="AN94" i="1"/>
  <c r="AP94" i="1"/>
  <c r="AR94" i="1"/>
  <c r="AV94" i="1"/>
  <c r="AX94" i="1"/>
  <c r="AZ94" i="1"/>
  <c r="AN95" i="1"/>
  <c r="AP95" i="1"/>
  <c r="AR95" i="1"/>
  <c r="AV95" i="1"/>
  <c r="AX95" i="1"/>
  <c r="AZ95" i="1"/>
  <c r="AR96" i="1"/>
  <c r="AX96" i="1"/>
  <c r="AZ96" i="1"/>
  <c r="AR97" i="1"/>
  <c r="AX97" i="1"/>
  <c r="AZ97" i="1"/>
  <c r="AN98" i="1"/>
  <c r="AP98" i="1"/>
  <c r="AR98" i="1"/>
  <c r="AV98" i="1"/>
  <c r="AX98" i="1"/>
  <c r="AZ98" i="1"/>
  <c r="AN99" i="1"/>
  <c r="AP99" i="1"/>
  <c r="AR99" i="1"/>
  <c r="AV99" i="1"/>
  <c r="AX99" i="1"/>
  <c r="AZ99" i="1"/>
  <c r="AN100" i="1"/>
  <c r="AP100" i="1"/>
  <c r="AR100" i="1"/>
  <c r="AV100" i="1"/>
  <c r="AX100" i="1"/>
  <c r="AZ100" i="1"/>
  <c r="AN101" i="1"/>
  <c r="AP101" i="1"/>
  <c r="AR101" i="1"/>
  <c r="AV101" i="1"/>
  <c r="AX101" i="1"/>
  <c r="AZ101" i="1"/>
  <c r="AR102" i="1"/>
  <c r="AX102" i="1"/>
  <c r="AZ102" i="1"/>
  <c r="AN103" i="1"/>
  <c r="AP103" i="1"/>
  <c r="AR103" i="1"/>
  <c r="AV103" i="1"/>
  <c r="AX103" i="1"/>
  <c r="AZ103" i="1"/>
  <c r="AN104" i="1"/>
  <c r="AP104" i="1"/>
  <c r="AR104" i="1"/>
  <c r="AV104" i="1"/>
  <c r="AX104" i="1"/>
  <c r="AZ104" i="1"/>
  <c r="AN105" i="1"/>
  <c r="AP105" i="1"/>
  <c r="AR105" i="1"/>
  <c r="AV105" i="1"/>
  <c r="AX105" i="1"/>
  <c r="AZ105" i="1"/>
  <c r="AN106" i="1"/>
  <c r="AP106" i="1"/>
  <c r="AR106" i="1"/>
  <c r="AV106" i="1"/>
  <c r="AX106" i="1"/>
  <c r="AZ106" i="1"/>
  <c r="AN107" i="1"/>
  <c r="AP107" i="1"/>
  <c r="AR107" i="1"/>
  <c r="AV107" i="1"/>
  <c r="AX107" i="1"/>
  <c r="AZ107" i="1"/>
  <c r="AR108" i="1"/>
  <c r="AX108" i="1"/>
  <c r="AZ108" i="1"/>
  <c r="AN109" i="1"/>
  <c r="AP109" i="1"/>
  <c r="AR109" i="1"/>
  <c r="AV109" i="1"/>
  <c r="AX109" i="1"/>
  <c r="AZ109" i="1"/>
  <c r="AN110" i="1"/>
  <c r="AP110" i="1"/>
  <c r="AR110" i="1"/>
  <c r="AV110" i="1"/>
  <c r="AX110" i="1"/>
  <c r="AZ110" i="1"/>
  <c r="AN111" i="1"/>
  <c r="AP111" i="1"/>
  <c r="AR111" i="1"/>
  <c r="AV111" i="1"/>
  <c r="AX111" i="1"/>
  <c r="AZ111" i="1"/>
  <c r="AN112" i="1"/>
  <c r="AP112" i="1"/>
  <c r="AR112" i="1"/>
  <c r="AV112" i="1"/>
  <c r="AX112" i="1"/>
  <c r="AZ112" i="1"/>
  <c r="AN113" i="1"/>
  <c r="AP113" i="1"/>
  <c r="AR113" i="1"/>
  <c r="AV113" i="1"/>
  <c r="AX113" i="1"/>
  <c r="AZ113" i="1"/>
  <c r="AR123" i="1"/>
  <c r="AX123" i="1"/>
  <c r="AZ123" i="1"/>
  <c r="AN124" i="1"/>
  <c r="AP124" i="1"/>
  <c r="AR124" i="1"/>
  <c r="AV124" i="1"/>
  <c r="AX124" i="1"/>
  <c r="AZ124" i="1"/>
  <c r="AN125" i="1"/>
  <c r="AP125" i="1"/>
  <c r="AR125" i="1"/>
  <c r="AV125" i="1"/>
  <c r="AX125" i="1"/>
  <c r="AZ125" i="1"/>
  <c r="AN126" i="1"/>
  <c r="AP126" i="1"/>
  <c r="AR126" i="1"/>
  <c r="AV126" i="1"/>
  <c r="AX126" i="1"/>
  <c r="AZ126" i="1"/>
  <c r="AN127" i="1"/>
  <c r="AP127" i="1"/>
  <c r="AR127" i="1"/>
  <c r="AV127" i="1"/>
  <c r="AX127" i="1"/>
  <c r="AZ127" i="1"/>
  <c r="AN128" i="1"/>
  <c r="AP128" i="1"/>
  <c r="AR128" i="1"/>
  <c r="AV128" i="1"/>
  <c r="AX128" i="1"/>
  <c r="AZ128" i="1"/>
  <c r="AN30" i="1"/>
  <c r="AP30" i="1"/>
  <c r="AR30" i="1"/>
  <c r="AT30" i="1"/>
  <c r="AV30" i="1"/>
  <c r="AZ30" i="1"/>
  <c r="U11" i="3"/>
  <c r="U10" i="3"/>
  <c r="U9" i="3"/>
  <c r="U8" i="3"/>
  <c r="U7" i="3"/>
  <c r="U6" i="3"/>
  <c r="U5" i="3"/>
  <c r="U4" i="3"/>
  <c r="U3" i="3"/>
  <c r="AD30" i="1"/>
  <c r="AG30" i="1" s="1"/>
  <c r="AF36" i="1"/>
  <c r="AG37" i="1"/>
  <c r="AG38" i="1"/>
  <c r="AG39" i="1"/>
  <c r="AG40" i="1"/>
  <c r="AG41" i="1"/>
  <c r="AF42" i="1"/>
  <c r="AG43" i="1"/>
  <c r="AG44" i="1"/>
  <c r="AG45" i="1"/>
  <c r="AG46" i="1"/>
  <c r="AG47" i="1"/>
  <c r="BD128" i="1"/>
  <c r="AG128" i="1"/>
  <c r="BD127" i="1"/>
  <c r="AG127" i="1"/>
  <c r="BD126" i="1"/>
  <c r="AG126" i="1"/>
  <c r="BD125" i="1"/>
  <c r="AG125" i="1"/>
  <c r="BD124" i="1"/>
  <c r="AG124" i="1"/>
  <c r="BD123" i="1"/>
  <c r="AF123" i="1"/>
  <c r="AD123" i="1"/>
  <c r="AG123" i="1" s="1"/>
  <c r="AG122" i="1"/>
  <c r="AG118" i="1"/>
  <c r="AG117" i="1"/>
  <c r="AG116" i="1"/>
  <c r="AG115" i="1"/>
  <c r="AF114" i="1"/>
  <c r="AD114" i="1"/>
  <c r="AG114" i="1" s="1"/>
  <c r="AH114" i="1" s="1"/>
  <c r="BD113" i="1"/>
  <c r="AG113" i="1"/>
  <c r="BD112" i="1"/>
  <c r="AG112" i="1"/>
  <c r="BD111" i="1"/>
  <c r="AG111" i="1"/>
  <c r="BD110" i="1"/>
  <c r="AG110" i="1"/>
  <c r="BD109" i="1"/>
  <c r="AG109" i="1"/>
  <c r="BD108" i="1"/>
  <c r="AF108" i="1"/>
  <c r="AD108" i="1"/>
  <c r="AG108" i="1" s="1"/>
  <c r="BD107" i="1"/>
  <c r="AG107" i="1"/>
  <c r="BD106" i="1"/>
  <c r="AG106" i="1"/>
  <c r="BD105" i="1"/>
  <c r="AG105" i="1"/>
  <c r="BD104" i="1"/>
  <c r="AG104" i="1"/>
  <c r="BD103" i="1"/>
  <c r="AG103" i="1"/>
  <c r="BD102" i="1"/>
  <c r="AF102" i="1"/>
  <c r="AD102" i="1"/>
  <c r="AG102" i="1" s="1"/>
  <c r="BD101" i="1"/>
  <c r="AG101" i="1"/>
  <c r="BD100" i="1"/>
  <c r="AG100" i="1"/>
  <c r="BD99" i="1"/>
  <c r="AG99" i="1"/>
  <c r="BD98" i="1"/>
  <c r="AG98" i="1"/>
  <c r="BD97" i="1"/>
  <c r="AG97" i="1"/>
  <c r="BD96" i="1"/>
  <c r="AF96" i="1"/>
  <c r="AD96" i="1"/>
  <c r="AG96" i="1" s="1"/>
  <c r="BL96" i="1" s="1"/>
  <c r="BD95" i="1"/>
  <c r="AG95" i="1"/>
  <c r="BD94" i="1"/>
  <c r="AG94" i="1"/>
  <c r="BD93" i="1"/>
  <c r="AG93" i="1"/>
  <c r="BD92" i="1"/>
  <c r="AG92" i="1"/>
  <c r="BD91" i="1"/>
  <c r="AG91" i="1"/>
  <c r="BD90" i="1"/>
  <c r="AF90" i="1"/>
  <c r="AD90" i="1"/>
  <c r="AG90" i="1" s="1"/>
  <c r="BD89" i="1"/>
  <c r="AG89" i="1"/>
  <c r="BD88" i="1"/>
  <c r="AG88" i="1"/>
  <c r="BD87" i="1"/>
  <c r="AG87" i="1"/>
  <c r="BD86" i="1"/>
  <c r="AG86" i="1"/>
  <c r="BD85" i="1"/>
  <c r="AG85" i="1"/>
  <c r="BD84" i="1"/>
  <c r="AF84" i="1"/>
  <c r="AD84" i="1"/>
  <c r="AG84" i="1" s="1"/>
  <c r="AH84" i="1" s="1"/>
  <c r="BD83" i="1"/>
  <c r="AG83" i="1"/>
  <c r="BD82" i="1"/>
  <c r="AG82" i="1"/>
  <c r="BD81" i="1"/>
  <c r="AG81" i="1"/>
  <c r="BD80" i="1"/>
  <c r="AG80" i="1"/>
  <c r="BD79" i="1"/>
  <c r="AG79" i="1"/>
  <c r="BD78" i="1"/>
  <c r="AF78" i="1"/>
  <c r="AD78" i="1"/>
  <c r="AG78" i="1" s="1"/>
  <c r="BD77" i="1"/>
  <c r="AG77" i="1"/>
  <c r="BD76" i="1"/>
  <c r="AG76" i="1"/>
  <c r="BD75" i="1"/>
  <c r="AG75" i="1"/>
  <c r="BD74" i="1"/>
  <c r="AG74" i="1"/>
  <c r="BD73" i="1"/>
  <c r="AG73" i="1"/>
  <c r="BD72" i="1"/>
  <c r="AF72" i="1"/>
  <c r="AD72" i="1"/>
  <c r="AG72" i="1" s="1"/>
  <c r="AG71" i="1"/>
  <c r="AG70" i="1"/>
  <c r="AG69" i="1"/>
  <c r="AG68" i="1"/>
  <c r="BD67" i="1"/>
  <c r="AG67" i="1"/>
  <c r="BD66" i="1"/>
  <c r="AF66" i="1"/>
  <c r="AD66" i="1"/>
  <c r="AG66" i="1" s="1"/>
  <c r="BL66" i="1" s="1"/>
  <c r="AG65" i="1"/>
  <c r="AG64" i="1"/>
  <c r="AG63" i="1"/>
  <c r="AG62" i="1"/>
  <c r="AG61" i="1"/>
  <c r="BD60" i="1"/>
  <c r="AF60" i="1"/>
  <c r="AD60" i="1"/>
  <c r="AG60" i="1" s="1"/>
  <c r="AI60" i="1" s="1"/>
  <c r="AG59" i="1"/>
  <c r="AG58" i="1"/>
  <c r="AG57" i="1"/>
  <c r="AG56" i="1"/>
  <c r="AG55" i="1"/>
  <c r="BD54" i="1"/>
  <c r="AF54" i="1"/>
  <c r="AD54" i="1"/>
  <c r="AG54" i="1" s="1"/>
  <c r="AG53" i="1"/>
  <c r="AG52" i="1"/>
  <c r="AG51" i="1"/>
  <c r="AG50" i="1"/>
  <c r="AG49" i="1"/>
  <c r="BD48" i="1"/>
  <c r="AF48" i="1"/>
  <c r="AD48" i="1"/>
  <c r="AG48" i="1" s="1"/>
  <c r="BL48" i="1" s="1"/>
  <c r="BD43" i="1"/>
  <c r="BD42" i="1"/>
  <c r="AD42" i="1"/>
  <c r="AG42" i="1" s="1"/>
  <c r="BD37" i="1"/>
  <c r="BD36" i="1"/>
  <c r="AD36" i="1"/>
  <c r="AG36" i="1" s="1"/>
  <c r="AG35" i="1"/>
  <c r="AG34" i="1"/>
  <c r="AG33" i="1"/>
  <c r="AG32" i="1"/>
  <c r="AG31" i="1"/>
  <c r="AF30" i="1"/>
  <c r="BH78" i="1"/>
  <c r="BI78" i="1" s="1"/>
  <c r="BH72" i="1"/>
  <c r="BI72" i="1" s="1"/>
  <c r="BH108" i="1"/>
  <c r="BI108" i="1" s="1"/>
  <c r="BH123" i="1"/>
  <c r="BI123" i="1" s="1"/>
  <c r="BH84" i="1"/>
  <c r="BI84" i="1" s="1"/>
  <c r="BH102" i="1"/>
  <c r="BI102" i="1" s="1"/>
  <c r="BH96" i="1"/>
  <c r="BI96" i="1" s="1"/>
  <c r="BH90" i="1"/>
  <c r="BI90" i="1" s="1"/>
  <c r="BJ114" i="1" l="1"/>
  <c r="BK114" i="1" s="1"/>
  <c r="BJ108" i="1"/>
  <c r="BK108" i="1" s="1"/>
  <c r="BJ96" i="1"/>
  <c r="BK96" i="1" s="1"/>
  <c r="BM96" i="1" s="1"/>
  <c r="BN96" i="1" s="1"/>
  <c r="BA128" i="1"/>
  <c r="BB128" i="1" s="1"/>
  <c r="BE128" i="1" s="1"/>
  <c r="BF128" i="1" s="1"/>
  <c r="BA126" i="1"/>
  <c r="BB126" i="1" s="1"/>
  <c r="BE126" i="1" s="1"/>
  <c r="BF126" i="1" s="1"/>
  <c r="BA124" i="1"/>
  <c r="BB124" i="1" s="1"/>
  <c r="BE124" i="1" s="1"/>
  <c r="BF124" i="1" s="1"/>
  <c r="BA112" i="1"/>
  <c r="BB112" i="1" s="1"/>
  <c r="BE112" i="1" s="1"/>
  <c r="BF112" i="1" s="1"/>
  <c r="BA110" i="1"/>
  <c r="BB110" i="1" s="1"/>
  <c r="BE110" i="1" s="1"/>
  <c r="BF110" i="1" s="1"/>
  <c r="BA104" i="1"/>
  <c r="BB104" i="1" s="1"/>
  <c r="BA102" i="1"/>
  <c r="BB102" i="1" s="1"/>
  <c r="BE102" i="1" s="1"/>
  <c r="BF102" i="1" s="1"/>
  <c r="BA101" i="1"/>
  <c r="BB101" i="1" s="1"/>
  <c r="BE101" i="1" s="1"/>
  <c r="BF101" i="1" s="1"/>
  <c r="BA99" i="1"/>
  <c r="BB99" i="1" s="1"/>
  <c r="BE99" i="1" s="1"/>
  <c r="BF99" i="1" s="1"/>
  <c r="BA96" i="1"/>
  <c r="BB96" i="1" s="1"/>
  <c r="BE96" i="1" s="1"/>
  <c r="BF96" i="1" s="1"/>
  <c r="BA94" i="1"/>
  <c r="BB94" i="1" s="1"/>
  <c r="BE94" i="1" s="1"/>
  <c r="BF94" i="1" s="1"/>
  <c r="BA92" i="1"/>
  <c r="BB92" i="1" s="1"/>
  <c r="BE92" i="1" s="1"/>
  <c r="BF92" i="1" s="1"/>
  <c r="BA88" i="1"/>
  <c r="BB88" i="1" s="1"/>
  <c r="BE88" i="1" s="1"/>
  <c r="BF88" i="1" s="1"/>
  <c r="BA86" i="1"/>
  <c r="BB86" i="1" s="1"/>
  <c r="BA80" i="1"/>
  <c r="BB80" i="1" s="1"/>
  <c r="BE80" i="1" s="1"/>
  <c r="BF80" i="1" s="1"/>
  <c r="BA78" i="1"/>
  <c r="BB78" i="1" s="1"/>
  <c r="BE78" i="1" s="1"/>
  <c r="BF78" i="1" s="1"/>
  <c r="BA77" i="1"/>
  <c r="BB77" i="1" s="1"/>
  <c r="BE77" i="1" s="1"/>
  <c r="BF77" i="1" s="1"/>
  <c r="BA75" i="1"/>
  <c r="BB75" i="1" s="1"/>
  <c r="BE75" i="1" s="1"/>
  <c r="BF75" i="1" s="1"/>
  <c r="BA73" i="1"/>
  <c r="BB73" i="1" s="1"/>
  <c r="BE73" i="1" s="1"/>
  <c r="BF73" i="1" s="1"/>
  <c r="BA66" i="1"/>
  <c r="BB66" i="1" s="1"/>
  <c r="BE66" i="1" s="1"/>
  <c r="BF66" i="1" s="1"/>
  <c r="BA54" i="1"/>
  <c r="BB54" i="1" s="1"/>
  <c r="BE54" i="1" s="1"/>
  <c r="BF54" i="1" s="1"/>
  <c r="BG54" i="1" s="1"/>
  <c r="BH54" i="1" s="1"/>
  <c r="BI54" i="1" s="1"/>
  <c r="BJ54" i="1" s="1"/>
  <c r="BK54" i="1" s="1"/>
  <c r="BA48" i="1"/>
  <c r="BB48" i="1" s="1"/>
  <c r="BA42" i="1"/>
  <c r="BB42" i="1" s="1"/>
  <c r="BE42" i="1" s="1"/>
  <c r="BF42" i="1" s="1"/>
  <c r="BA36" i="1"/>
  <c r="BB36" i="1" s="1"/>
  <c r="BE36" i="1" s="1"/>
  <c r="BF36" i="1" s="1"/>
  <c r="BA105" i="1"/>
  <c r="BB105" i="1" s="1"/>
  <c r="BE105" i="1" s="1"/>
  <c r="BF105" i="1" s="1"/>
  <c r="BE104" i="1"/>
  <c r="BF104" i="1" s="1"/>
  <c r="BA85" i="1"/>
  <c r="BB85" i="1" s="1"/>
  <c r="BE85" i="1" s="1"/>
  <c r="BF85" i="1" s="1"/>
  <c r="BA83" i="1"/>
  <c r="BB83" i="1" s="1"/>
  <c r="BE83" i="1" s="1"/>
  <c r="BF83" i="1" s="1"/>
  <c r="BA79" i="1"/>
  <c r="BB79" i="1" s="1"/>
  <c r="BE79" i="1" s="1"/>
  <c r="BF79" i="1" s="1"/>
  <c r="BA74" i="1"/>
  <c r="BB74" i="1" s="1"/>
  <c r="BE74" i="1" s="1"/>
  <c r="BF74" i="1" s="1"/>
  <c r="BA37" i="1"/>
  <c r="BB37" i="1" s="1"/>
  <c r="BE37" i="1" s="1"/>
  <c r="BF37" i="1" s="1"/>
  <c r="BA67" i="1"/>
  <c r="BB67" i="1" s="1"/>
  <c r="BE67" i="1" s="1"/>
  <c r="BF67" i="1" s="1"/>
  <c r="BA84" i="1"/>
  <c r="BB84" i="1" s="1"/>
  <c r="BE84" i="1" s="1"/>
  <c r="BF84" i="1" s="1"/>
  <c r="BA91" i="1"/>
  <c r="BB91" i="1" s="1"/>
  <c r="BE91" i="1" s="1"/>
  <c r="BF91" i="1" s="1"/>
  <c r="BA97" i="1"/>
  <c r="BB97" i="1" s="1"/>
  <c r="BE97" i="1" s="1"/>
  <c r="BF97" i="1" s="1"/>
  <c r="BA108" i="1"/>
  <c r="BB108" i="1" s="1"/>
  <c r="BE108" i="1" s="1"/>
  <c r="BF108" i="1" s="1"/>
  <c r="AH60" i="1"/>
  <c r="BL102" i="1"/>
  <c r="AI102" i="1"/>
  <c r="BA93" i="1"/>
  <c r="BB93" i="1" s="1"/>
  <c r="BE93" i="1" s="1"/>
  <c r="BF93" i="1" s="1"/>
  <c r="BA76" i="1"/>
  <c r="BB76" i="1" s="1"/>
  <c r="BE76" i="1" s="1"/>
  <c r="BF76" i="1" s="1"/>
  <c r="BA43" i="1"/>
  <c r="BB43" i="1" s="1"/>
  <c r="BE43" i="1" s="1"/>
  <c r="BF43" i="1" s="1"/>
  <c r="BA72" i="1"/>
  <c r="BB72" i="1" s="1"/>
  <c r="BE72" i="1" s="1"/>
  <c r="BF72" i="1" s="1"/>
  <c r="BA127" i="1"/>
  <c r="BB127" i="1" s="1"/>
  <c r="BE127" i="1" s="1"/>
  <c r="BF127" i="1" s="1"/>
  <c r="BA125" i="1"/>
  <c r="BB125" i="1" s="1"/>
  <c r="BE125" i="1" s="1"/>
  <c r="BF125" i="1" s="1"/>
  <c r="BA113" i="1"/>
  <c r="BB113" i="1" s="1"/>
  <c r="BE113" i="1" s="1"/>
  <c r="BF113" i="1" s="1"/>
  <c r="BA109" i="1"/>
  <c r="BB109" i="1" s="1"/>
  <c r="BE109" i="1" s="1"/>
  <c r="BF109" i="1" s="1"/>
  <c r="BA107" i="1"/>
  <c r="BB107" i="1" s="1"/>
  <c r="BE107" i="1" s="1"/>
  <c r="BF107" i="1" s="1"/>
  <c r="BA100" i="1"/>
  <c r="BB100" i="1" s="1"/>
  <c r="BE100" i="1" s="1"/>
  <c r="BF100" i="1" s="1"/>
  <c r="BA98" i="1"/>
  <c r="BB98" i="1" s="1"/>
  <c r="BE98" i="1" s="1"/>
  <c r="BF98" i="1" s="1"/>
  <c r="BE86" i="1"/>
  <c r="BF86" i="1" s="1"/>
  <c r="BE48" i="1"/>
  <c r="BF48" i="1" s="1"/>
  <c r="BG48" i="1" s="1"/>
  <c r="BH48" i="1" s="1"/>
  <c r="BI48" i="1" s="1"/>
  <c r="BJ48" i="1" s="1"/>
  <c r="BK48" i="1" s="1"/>
  <c r="BM48" i="1" s="1"/>
  <c r="BN48" i="1" s="1"/>
  <c r="BJ90" i="1"/>
  <c r="BK90" i="1" s="1"/>
  <c r="BA103" i="1"/>
  <c r="BB103" i="1" s="1"/>
  <c r="BE103" i="1" s="1"/>
  <c r="BF103" i="1" s="1"/>
  <c r="BA95" i="1"/>
  <c r="BB95" i="1" s="1"/>
  <c r="BE95" i="1" s="1"/>
  <c r="BF95" i="1" s="1"/>
  <c r="BA89" i="1"/>
  <c r="BB89" i="1" s="1"/>
  <c r="BE89" i="1" s="1"/>
  <c r="BF89" i="1" s="1"/>
  <c r="BA82" i="1"/>
  <c r="BB82" i="1" s="1"/>
  <c r="BE82" i="1" s="1"/>
  <c r="BF82" i="1" s="1"/>
  <c r="BA60" i="1"/>
  <c r="BB60" i="1" s="1"/>
  <c r="BE60" i="1" s="1"/>
  <c r="BF60" i="1" s="1"/>
  <c r="BG60" i="1" s="1"/>
  <c r="BH60" i="1" s="1"/>
  <c r="BI60" i="1" s="1"/>
  <c r="BJ60" i="1" s="1"/>
  <c r="BK60" i="1" s="1"/>
  <c r="BJ84" i="1"/>
  <c r="BK84" i="1" s="1"/>
  <c r="BA111" i="1"/>
  <c r="BB111" i="1" s="1"/>
  <c r="BE111" i="1" s="1"/>
  <c r="BF111" i="1" s="1"/>
  <c r="BA81" i="1"/>
  <c r="BB81" i="1" s="1"/>
  <c r="BE81" i="1" s="1"/>
  <c r="BF81" i="1" s="1"/>
  <c r="BA106" i="1"/>
  <c r="BB106" i="1" s="1"/>
  <c r="BE106" i="1" s="1"/>
  <c r="BF106" i="1" s="1"/>
  <c r="BA90" i="1"/>
  <c r="BB90" i="1" s="1"/>
  <c r="BE90" i="1" s="1"/>
  <c r="BF90" i="1" s="1"/>
  <c r="BA123" i="1"/>
  <c r="BB123" i="1" s="1"/>
  <c r="BE123" i="1" s="1"/>
  <c r="BF123" i="1" s="1"/>
  <c r="BA87" i="1"/>
  <c r="BB87" i="1" s="1"/>
  <c r="BE87" i="1" s="1"/>
  <c r="BF87" i="1" s="1"/>
  <c r="BA30" i="1"/>
  <c r="BB30" i="1" s="1"/>
  <c r="BE30" i="1" s="1"/>
  <c r="BF30" i="1" s="1"/>
  <c r="BG30" i="1" s="1"/>
  <c r="BH30" i="1" s="1"/>
  <c r="BI30" i="1" s="1"/>
  <c r="BJ30" i="1" s="1"/>
  <c r="BK30" i="1" s="1"/>
  <c r="AI90" i="1"/>
  <c r="AH90" i="1"/>
  <c r="AI72" i="1"/>
  <c r="BL72" i="1"/>
  <c r="AH102" i="1"/>
  <c r="BL60" i="1"/>
  <c r="AH66" i="1"/>
  <c r="BL36" i="1"/>
  <c r="AH36" i="1"/>
  <c r="BA114" i="1"/>
  <c r="BB114" i="1" s="1"/>
  <c r="BE114" i="1" s="1"/>
  <c r="BF114" i="1" s="1"/>
  <c r="BA118" i="1"/>
  <c r="BB118" i="1" s="1"/>
  <c r="BE118" i="1" s="1"/>
  <c r="AI66" i="1"/>
  <c r="BJ102" i="1"/>
  <c r="BK102" i="1" s="1"/>
  <c r="BJ78" i="1"/>
  <c r="BK78" i="1" s="1"/>
  <c r="AH78" i="1"/>
  <c r="AI78" i="1"/>
  <c r="BL78" i="1"/>
  <c r="AH54" i="1"/>
  <c r="AI54" i="1"/>
  <c r="BL54" i="1"/>
  <c r="AI96" i="1"/>
  <c r="AH96" i="1"/>
  <c r="BJ72" i="1"/>
  <c r="BK72" i="1" s="1"/>
  <c r="BL108" i="1"/>
  <c r="BM108" i="1" s="1"/>
  <c r="BN108" i="1" s="1"/>
  <c r="AH108" i="1"/>
  <c r="AI108" i="1"/>
  <c r="AI36" i="1"/>
  <c r="BL42" i="1"/>
  <c r="AI42" i="1"/>
  <c r="AH42" i="1"/>
  <c r="BL123" i="1"/>
  <c r="AI123" i="1"/>
  <c r="AH123" i="1"/>
  <c r="AH48" i="1"/>
  <c r="AI48" i="1"/>
  <c r="BL84" i="1"/>
  <c r="AI84" i="1"/>
  <c r="BJ123" i="1"/>
  <c r="BK123" i="1" s="1"/>
  <c r="AH30" i="1"/>
  <c r="BL30" i="1"/>
  <c r="AI30" i="1"/>
  <c r="AI114" i="1"/>
  <c r="BL114" i="1"/>
  <c r="AH72" i="1"/>
  <c r="BL90" i="1"/>
  <c r="BM90" i="1" l="1"/>
  <c r="BN90" i="1" s="1"/>
  <c r="BM114" i="1"/>
  <c r="BN114" i="1" s="1"/>
  <c r="BM60" i="1"/>
  <c r="BN60" i="1" s="1"/>
  <c r="BG36" i="1"/>
  <c r="BH36" i="1" s="1"/>
  <c r="BI36" i="1" s="1"/>
  <c r="BJ36" i="1" s="1"/>
  <c r="BK36" i="1" s="1"/>
  <c r="BM36" i="1" s="1"/>
  <c r="BN36" i="1" s="1"/>
  <c r="BG42" i="1"/>
  <c r="BH42" i="1" s="1"/>
  <c r="BI42" i="1" s="1"/>
  <c r="BJ42" i="1" s="1"/>
  <c r="BK42" i="1" s="1"/>
  <c r="BM42" i="1" s="1"/>
  <c r="BN42" i="1" s="1"/>
  <c r="BG66" i="1"/>
  <c r="BH66" i="1" s="1"/>
  <c r="BI66" i="1" s="1"/>
  <c r="BJ66" i="1" s="1"/>
  <c r="BK66" i="1" s="1"/>
  <c r="BM66" i="1" s="1"/>
  <c r="BN66" i="1" s="1"/>
  <c r="BM123" i="1"/>
  <c r="BN123" i="1" s="1"/>
  <c r="BM102" i="1"/>
  <c r="BN102" i="1" s="1"/>
  <c r="BM78" i="1"/>
  <c r="BN78" i="1" s="1"/>
  <c r="BM84" i="1"/>
  <c r="BN84" i="1" s="1"/>
  <c r="BM72" i="1"/>
  <c r="BN72" i="1" s="1"/>
  <c r="BM30" i="1"/>
  <c r="BN30" i="1" s="1"/>
  <c r="BM54" i="1"/>
  <c r="BN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D29" authorId="0" shapeId="0" xr:uid="{00000000-0006-0000-0000-000001000000}">
      <text>
        <r>
          <rPr>
            <sz val="9"/>
            <color indexed="81"/>
            <rFont val="Tahoma"/>
            <family val="2"/>
          </rPr>
          <t xml:space="preserve">Para su correcta descripción remitirse a la Hoja </t>
        </r>
        <r>
          <rPr>
            <b/>
            <sz val="9"/>
            <color indexed="81"/>
            <rFont val="Tahoma"/>
            <family val="2"/>
          </rPr>
          <t>Riesgo Corrupción</t>
        </r>
      </text>
    </comment>
    <comment ref="AJ29" authorId="0" shapeId="0" xr:uid="{00000000-0006-0000-0000-000002000000}">
      <text>
        <r>
          <rPr>
            <b/>
            <sz val="9"/>
            <color rgb="FF000000"/>
            <rFont val="Tahoma"/>
            <family val="2"/>
          </rPr>
          <t xml:space="preserve">
</t>
        </r>
        <r>
          <rPr>
            <b/>
            <sz val="9"/>
            <color rgb="FF000000"/>
            <rFont val="Tahoma"/>
            <family val="2"/>
          </rPr>
          <t xml:space="preserve">
</t>
        </r>
        <r>
          <rPr>
            <sz val="9"/>
            <color rgb="FF000000"/>
            <rFont val="Tahoma"/>
            <family val="2"/>
          </rPr>
          <t>Para una CORRECTA descripción del Control, remitirse a la Hoja CONTROLES</t>
        </r>
      </text>
    </comment>
  </commentList>
</comments>
</file>

<file path=xl/sharedStrings.xml><?xml version="1.0" encoding="utf-8"?>
<sst xmlns="http://schemas.openxmlformats.org/spreadsheetml/2006/main" count="1285" uniqueCount="386">
  <si>
    <t>IDENTIFICACIÓN DEL RIESGO</t>
  </si>
  <si>
    <t>ANÁLISIS DEL RIESGO</t>
  </si>
  <si>
    <t>MEDIDAS DE RESPUESTA</t>
  </si>
  <si>
    <t>Análisis de Impacto Riesgos de Corrupción</t>
  </si>
  <si>
    <t>Riesgo Inherente</t>
  </si>
  <si>
    <t>CONTROLES</t>
  </si>
  <si>
    <t>Diseño del Control</t>
  </si>
  <si>
    <t>Ejecución del Control</t>
  </si>
  <si>
    <t>Solidez Individual de cada Control</t>
  </si>
  <si>
    <t>Solidez del Conjunto de Controles</t>
  </si>
  <si>
    <t>Riesgo Residual</t>
  </si>
  <si>
    <t>N°</t>
  </si>
  <si>
    <t>PROCESO</t>
  </si>
  <si>
    <t>OBJETIVO DEL PROCESO</t>
  </si>
  <si>
    <t xml:space="preserve"> RIESGO</t>
  </si>
  <si>
    <t>CAUSA</t>
  </si>
  <si>
    <t>Clasificación de la Causa</t>
  </si>
  <si>
    <t>CONSECUENCIAS</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</si>
  <si>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</si>
  <si>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</si>
  <si>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</si>
  <si>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</si>
  <si>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</si>
  <si>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</si>
  <si>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</si>
  <si>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</si>
  <si>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</si>
  <si>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</si>
  <si>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</si>
  <si>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</si>
  <si>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</si>
  <si>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</si>
  <si>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</si>
  <si>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</si>
  <si>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</si>
  <si>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</si>
  <si>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</si>
  <si>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</si>
  <si>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</si>
  <si>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</si>
  <si>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</si>
  <si>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</si>
  <si>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</si>
  <si>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</si>
  <si>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</si>
  <si>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</si>
  <si>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</si>
  <si>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</si>
  <si>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</si>
  <si>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</si>
  <si>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</si>
  <si>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</si>
  <si>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</si>
  <si>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</si>
  <si>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</si>
  <si>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</si>
  <si>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</si>
  <si>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</si>
  <si>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</si>
  <si>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</si>
  <si>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OPCIONES DE MANEJO</t>
  </si>
  <si>
    <t>Rara Vez</t>
  </si>
  <si>
    <t>Probable</t>
  </si>
  <si>
    <t>Recuerde que el Riesgo de CORRUPCIÓN debe contar con los cuatro elementos descritos a continuación, para cada riesgo que ud describa, identifique claramente si esta presente cada elemento colocando una X</t>
  </si>
  <si>
    <t>Descripción</t>
  </si>
  <si>
    <t>Acción u omisión</t>
  </si>
  <si>
    <t>Uso del poder</t>
  </si>
  <si>
    <t>Desviar la gestión de lo público</t>
  </si>
  <si>
    <t>Beneficio privado</t>
  </si>
  <si>
    <t>R1</t>
  </si>
  <si>
    <t>R2</t>
  </si>
  <si>
    <t>R3</t>
  </si>
  <si>
    <t>R4</t>
  </si>
  <si>
    <t>R5</t>
  </si>
  <si>
    <t>R6</t>
  </si>
  <si>
    <t>R7</t>
  </si>
  <si>
    <t>R8</t>
  </si>
  <si>
    <t>R9</t>
  </si>
  <si>
    <t>R10</t>
  </si>
  <si>
    <t>R11</t>
  </si>
  <si>
    <t>R12</t>
  </si>
  <si>
    <t>R13</t>
  </si>
  <si>
    <t>R14</t>
  </si>
  <si>
    <t>R15</t>
  </si>
  <si>
    <t>R16</t>
  </si>
  <si>
    <t>AREA DE IMPACTO</t>
  </si>
  <si>
    <t xml:space="preserve">NIVEL ORGANIZACIONAL </t>
  </si>
  <si>
    <t>Fuente de riesgo</t>
  </si>
  <si>
    <t>Area de impacto</t>
  </si>
  <si>
    <t>Nivel organizacional</t>
  </si>
  <si>
    <t>Tipo_de_Riesgo</t>
  </si>
  <si>
    <t>Clase de Causa</t>
  </si>
  <si>
    <t>Probabilidad</t>
  </si>
  <si>
    <t>Impacto</t>
  </si>
  <si>
    <t>Opciones_de_Manejo</t>
  </si>
  <si>
    <t>Control_Existente</t>
  </si>
  <si>
    <t>Evaluación</t>
  </si>
  <si>
    <t>Medidas_de_Respuesta</t>
  </si>
  <si>
    <t>Solidez Controles</t>
  </si>
  <si>
    <t>Personas</t>
  </si>
  <si>
    <t>Calidad</t>
  </si>
  <si>
    <t xml:space="preserve">Estratégico </t>
  </si>
  <si>
    <t xml:space="preserve">Calidad </t>
  </si>
  <si>
    <t>Interna</t>
  </si>
  <si>
    <t>Raro</t>
  </si>
  <si>
    <t>Insignificante</t>
  </si>
  <si>
    <t>Aceptar el Riesgo</t>
  </si>
  <si>
    <t>Preventivo</t>
  </si>
  <si>
    <t>Rara vezInsignificante</t>
  </si>
  <si>
    <t>Bajo</t>
  </si>
  <si>
    <t>Asumir el riesgo</t>
  </si>
  <si>
    <t>Fuerte</t>
  </si>
  <si>
    <t>Tecnologìa</t>
  </si>
  <si>
    <t>Ambiente</t>
  </si>
  <si>
    <t>Táctico</t>
  </si>
  <si>
    <t>Buen nombre y reputación</t>
  </si>
  <si>
    <t>Externa</t>
  </si>
  <si>
    <t>Improbable</t>
  </si>
  <si>
    <t>Menor</t>
  </si>
  <si>
    <t>Evitar el Riesgo</t>
  </si>
  <si>
    <t>Correctivo</t>
  </si>
  <si>
    <t>Rara vezMenor</t>
  </si>
  <si>
    <t>Moderado</t>
  </si>
  <si>
    <t xml:space="preserve"> Reducir el riesgo</t>
  </si>
  <si>
    <t>Procesos</t>
  </si>
  <si>
    <t>Información</t>
  </si>
  <si>
    <t>Operativo</t>
  </si>
  <si>
    <t>Ambientales</t>
  </si>
  <si>
    <t>Moderada</t>
  </si>
  <si>
    <t>Compartir el Riesgo</t>
  </si>
  <si>
    <t>Posible</t>
  </si>
  <si>
    <t>Rara vezModerado</t>
  </si>
  <si>
    <t>Alto</t>
  </si>
  <si>
    <t>Reducir el riesgo</t>
  </si>
  <si>
    <t>Débil</t>
  </si>
  <si>
    <t>Infraestructura</t>
  </si>
  <si>
    <t>Servidor público o contratista</t>
  </si>
  <si>
    <t>Mayor</t>
  </si>
  <si>
    <t>Reducir el Riesgo</t>
  </si>
  <si>
    <t>Rara vezMayor</t>
  </si>
  <si>
    <t>Extremo</t>
  </si>
  <si>
    <t>Evitar el riesgo</t>
  </si>
  <si>
    <t>Externos (Eventos Naturales/ Terceros)</t>
  </si>
  <si>
    <t>Credibilidad, buen nombre y reputación</t>
  </si>
  <si>
    <t>Casi seguro</t>
  </si>
  <si>
    <t>Catastrófico</t>
  </si>
  <si>
    <t>Rara vezCatastrófico</t>
  </si>
  <si>
    <t>ImprobableInsignificante</t>
  </si>
  <si>
    <t>ImprobableMenor</t>
  </si>
  <si>
    <t>ImprobableModerado</t>
  </si>
  <si>
    <t>ImprobableMayor</t>
  </si>
  <si>
    <t>ImprobableCatastrófico</t>
  </si>
  <si>
    <t>PosibleInsignificante</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</si>
  <si>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</si>
  <si>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</si>
  <si>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</si>
  <si>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</si>
  <si>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</si>
  <si>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</si>
  <si>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</si>
  <si>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</si>
  <si>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</si>
  <si>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</si>
  <si>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</si>
  <si>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Calificación de Impacto</t>
  </si>
  <si>
    <t>Evidencia</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</si>
  <si>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</si>
  <si>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</si>
  <si>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</si>
  <si>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</si>
  <si>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</si>
  <si>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</si>
  <si>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</si>
  <si>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</si>
  <si>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</si>
  <si>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</si>
  <si>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</si>
  <si>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</si>
  <si>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</si>
  <si>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</si>
  <si>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PROCESO:</t>
  </si>
  <si>
    <t>LÍDER:</t>
  </si>
  <si>
    <t>OBJETIVO:</t>
  </si>
  <si>
    <t>RowS(39:39).Select</t>
  </si>
  <si>
    <t>CONTROL DE CAMBIOS</t>
  </si>
  <si>
    <t>VERSIÓN</t>
  </si>
  <si>
    <t>FECHA</t>
  </si>
  <si>
    <t>DESCRIPCIÓN DE LA MODIFICACIÓN</t>
  </si>
  <si>
    <t xml:space="preserve"> </t>
  </si>
  <si>
    <t xml:space="preserve"> MATRIZ DE RIESGO CORRUPCIÓN</t>
  </si>
  <si>
    <t>FUENTE DE RIESGO</t>
  </si>
  <si>
    <t>Prevenir</t>
  </si>
  <si>
    <t>Detectar</t>
  </si>
  <si>
    <t xml:space="preserve">No es un control </t>
  </si>
  <si>
    <t>Versión:</t>
  </si>
  <si>
    <t xml:space="preserve">Codigo: </t>
  </si>
  <si>
    <t>PLE-PIN-F002</t>
  </si>
  <si>
    <t xml:space="preserve">vigencia </t>
  </si>
  <si>
    <t>Caso HOLA</t>
  </si>
  <si>
    <t>Elaboración del documento</t>
  </si>
  <si>
    <t>Actualización de la matriz de riesgos de corrupción del nivel central de la SDG mesas de trabajo para revisión de los riesgos existentes. Se modificaron varios de los riesgos catalogados como de corrupción  y se incluyeron nuevos. Se establecieron las acciones de tratamiento con sus responsables y fechas de ejecución e indicadores.</t>
  </si>
  <si>
    <t>Ampliación de fechas en el tratamiento de los riesgos, eliminación de controles que no cumplen con los requisitos de estar documentados, inclusión de acciones en el tratamiento, ajustes en la redacción de eventos, causas y acciones para dar más claridad.</t>
  </si>
  <si>
    <t>Manipulación de información de reportes de seguimiento de avances de cumplimiento e indicadores institucionales en beneficio particular</t>
  </si>
  <si>
    <t>Incumplimiento a los lineamientos legales vigentes, para la elaboración y expedición de conceptos a las iniciativas normativas, que puedan llegar a beneficiar a un particular.</t>
  </si>
  <si>
    <t>Beneficiar un grupo de interés con una iniciativa ciudadana sin garantizar la igualdad, imparcialidad  y limitando la publicidad para la participación.</t>
  </si>
  <si>
    <t>Proferir decisiones disciplinarias contrarias a derecho en beneficio del sujeto procesal o de un interés particular.</t>
  </si>
  <si>
    <t>Vinculación a la planta de personal de la institución sin el cumplimiento de la normatividad establecida en materia de administración de personal con el objeto de favorecer un particular.</t>
  </si>
  <si>
    <t>Omitir en el trámite de cuentas con el debido cumplimiento de requisitos de manera intencional para beneficio propio o de un tercero.</t>
  </si>
  <si>
    <t>Riesgo No.</t>
  </si>
  <si>
    <t>Fraude en la liquidación de la nómina en beneficio de un tercero.</t>
  </si>
  <si>
    <t>Manipulación de los resultados de la evaluación independiente (Alterar a conveniencia propia o de terceros, los resultados de la evaluación independiente a cargo de la Oficina de Control Interno).</t>
  </si>
  <si>
    <t>Pérdida, manipulación o adulteración de la información en beneficio de un tercero.</t>
  </si>
  <si>
    <t>Sobrecosto en las actividades de los proyectos de inversión para el beneficio de un particular.</t>
  </si>
  <si>
    <t>Modificación de condiciones establecidas en los pliegos sin justificación para el beneficio de un particular.</t>
  </si>
  <si>
    <t>Direccionamiento de contratación y/o vinculación en favor de un tercero.</t>
  </si>
  <si>
    <t>Adquirir y/o comprar bienes muebles inmuebles o servicios sin el lleno de los requisitos legales y/o técnicos para beneficios propios o de particulares.</t>
  </si>
  <si>
    <t>Utilización inadecuada de bienes muebles o inmuebles de la SDG para beneficios propios o de particulares.</t>
  </si>
  <si>
    <t>2 (CE-CGI)</t>
  </si>
  <si>
    <t>15 (GPD-TIC)</t>
  </si>
  <si>
    <t>x</t>
  </si>
  <si>
    <t>Gerencia del Talento Humano</t>
  </si>
  <si>
    <t>Gestión Corporativa Institucional</t>
  </si>
  <si>
    <t>Planeación Institucional</t>
  </si>
  <si>
    <t>Control Disciplinario</t>
  </si>
  <si>
    <t>Gestión Patrimonio Documental</t>
  </si>
  <si>
    <t>Evaluación Independiente</t>
  </si>
  <si>
    <t xml:space="preserve">Gerencia de TIC </t>
  </si>
  <si>
    <t>Conductas delictivas de uno o más servidores públicos responsable de alguna de las funciones de liquidación de la nómina</t>
  </si>
  <si>
    <t xml:space="preserve"> No poseer la independencia requerida para el desarrollo de las actividades de la Oficina de Control Interno.</t>
  </si>
  <si>
    <t>Conflictos de intereses del equipo auditor.</t>
  </si>
  <si>
    <t>Falta de ética y objetividad por parte de los profesionales de la Oficina de Control Interno.</t>
  </si>
  <si>
    <t>Omisión de normativa legal y/o de procedimientos internos.</t>
  </si>
  <si>
    <t>No reportar posibles actos de corrupción e irregularidades que el auditor haya encontrado en el ejercicio de sus funciones.</t>
  </si>
  <si>
    <t xml:space="preserve"> Intereses de funcionarios y/o contratistas para favorecer a terceros.</t>
  </si>
  <si>
    <t xml:space="preserve"> Incumplimiento de los lineamientos dados por la política de seguridad de la información de la entidad.</t>
  </si>
  <si>
    <t>Falta de controles para la adecuada administración y conservación documental.</t>
  </si>
  <si>
    <t>Deficiencias en la programación financiera y física de las metas de los proyectos de inversión.</t>
  </si>
  <si>
    <t xml:space="preserve"> Utilización de estudios de mercado desactualizados.</t>
  </si>
  <si>
    <t xml:space="preserve"> Debilidad en los controles efectuados por el comité de contratación.</t>
  </si>
  <si>
    <t>No inclusión de las características técnicas correspondientes en los estudios previos y pliego de condiciones de los procesos de adquisición de bienes muebles inmuebles.</t>
  </si>
  <si>
    <t xml:space="preserve"> Debilidad de controles de seguridad en los diferentes aplicativos de gestión que generen documentación electrónica.</t>
  </si>
  <si>
    <t>Debilidad en los controles existentes para el seguimiento efectivo al cumplimiento de los lineamientos de gestión documental de la Entidad.</t>
  </si>
  <si>
    <t>Debilidad en la aplicación de los controles de verificación de requisitos previo al pago que pueda ser aprovechado por quién cause o realice el pago.</t>
  </si>
  <si>
    <t>Falta de rigurosidad en la aplicación de las normas en materia de administración de personal.</t>
  </si>
  <si>
    <t>No atender oportunamente los procedimientos definidos internamente para tal fin (publicado en la intranet - SIG) y los establecidos en la norma (Decreto Distrital 190 de 2010).</t>
  </si>
  <si>
    <t xml:space="preserve"> Incumplimiento o desconocimiento de las normas relacionadas con el acceso, publicación y divulgación de la información pública.</t>
  </si>
  <si>
    <t>Falta de la planeación articulada de las comunicaciones.</t>
  </si>
  <si>
    <t xml:space="preserve">Disminución de los impactos de la gestión de la entidad. </t>
  </si>
  <si>
    <t>Pérdida de credibilidad por parte de los ciudadanos.</t>
  </si>
  <si>
    <t>Desconfianza de la ciudadanía frente a la institución.</t>
  </si>
  <si>
    <t>Limitación de la participación ciudadana y entidades privadas en la formulación de proyectos de impacto y estrategias de desarrollo y en los procesos de contratación correspondientes.</t>
  </si>
  <si>
    <t xml:space="preserve"> Incumplimiento de los principios de imparcialidad y transparencia.</t>
  </si>
  <si>
    <t>Falta de credibilidad en la decisión que se adoptan por la oficina disciplinaria.</t>
  </si>
  <si>
    <t>Incursión en falta disciplinaria por parte del servidor público beneficiado con las decisiones.</t>
  </si>
  <si>
    <t>Impunidad</t>
  </si>
  <si>
    <t xml:space="preserve">Vulneración de derechos adquiridos de los servidores públicos de la entidad. </t>
  </si>
  <si>
    <t>Sanción disciplinaria por no aplicación de la normatividad.</t>
  </si>
  <si>
    <t>Apertura de investigaciones disciplinarias, penales y fiscales.</t>
  </si>
  <si>
    <t xml:space="preserve"> Incumplimiento de los principios de imparcialidad, transparencia.</t>
  </si>
  <si>
    <t xml:space="preserve"> Incumplimiento de los principios de imparcialidad, eficiencia y economía.</t>
  </si>
  <si>
    <t>Toma de decisiones sobre la base de información inexacta.</t>
  </si>
  <si>
    <t xml:space="preserve"> Incumplimiento de los principios de publicidad, responsabilidad y transparencia.</t>
  </si>
  <si>
    <t>Afectación del presupuesto de la entidad.</t>
  </si>
  <si>
    <t xml:space="preserve"> Incumplimiento de los principios de transparencia, economía y responsabilidad en la contratación estatal.</t>
  </si>
  <si>
    <t>Detrimento patrimonial.</t>
  </si>
  <si>
    <t xml:space="preserve">Insatisfacción de los usuarios que reciben los servicios. </t>
  </si>
  <si>
    <t xml:space="preserve"> Incumplimiento de los principios de selección objetiva, transparencia, igualdad, eficiencia.</t>
  </si>
  <si>
    <t>Vulneración a los principios de la contratación estatal principalmente el de transparencia y selección objetiva, entre otros.</t>
  </si>
  <si>
    <t xml:space="preserve">Detrimento patrimonial </t>
  </si>
  <si>
    <t>Afectación de la imagen institucional.</t>
  </si>
  <si>
    <t>Incumplimiento de los principios de imparcialidad y transparencia.</t>
  </si>
  <si>
    <t xml:space="preserve">Afectación del Sistema de Control Interno. </t>
  </si>
  <si>
    <t xml:space="preserve"> Impunidad que favorece a los corruptos.</t>
  </si>
  <si>
    <t xml:space="preserve"> Pérdida de recursos de la Entidad.</t>
  </si>
  <si>
    <t xml:space="preserve">Pérdida de imagen y credibilidad de la Entidad y de la OCI. </t>
  </si>
  <si>
    <t>Sanciones Legales (Fiscal, Disciplinaria).</t>
  </si>
  <si>
    <t xml:space="preserve"> Investigaciones penales, fiscales y disciplinarias, que llevan a sanciones.</t>
  </si>
  <si>
    <t xml:space="preserve"> El profesional de la Oficina Asesora de Planeación recibe trimestralmente el reporte de plan de gestión por parte de los Líderes de Proceso/Alcaldías Locales, y verifica la coherencia metodológica del reporte, realizando el monitoreo de acuerdo con lo establecido en el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t>
  </si>
  <si>
    <t>El Abogado de Fondo de Desarrollo Local adelanta la totalidad de los procesos contractuales de la Entidad en la Plataforma de SECOP II, de acuerdo con la necesidad de contratación de la entidad plasmada en el Plan Anual de Adquisición una vez legalizado el contrato lo publica en la plataforma SECOP dentro de los tres (3) días hábiles siguientes al perfeccionamiento, conforme a la normatividad vigente y las guías emitidas por Colombia Compra Eficiente. En caso de que faltare algún documento subsanable, se informará al contratista a fin de que remita en el tiempo requerido.</t>
  </si>
  <si>
    <t>Descripción  del control 1</t>
  </si>
  <si>
    <t>Descripción  del control 2</t>
  </si>
  <si>
    <t>El equipo de Asuntos normativos de la Dirección de Relaciones Políticas realiza el seguimiento a los tiempos pertinentes de expedición de conceptos a las iniciativas normativas y radicación de la posición unificada de la Administración ante el Concejo de Bogotá D.C., antes de que se cite a primer debate en el Cabildo Distrital; se diligenciará la matriz de seguimiento de conceptos a fin de garantizar el concepto técnico, jurídico y presupuestal del proyecto de Acuerdo. En caso de que existan disparidad de conceptos, se realizaran mesas de trabajo con los sectores de la Administración llamados a conceptuar dicha iniciativa normativa.</t>
  </si>
  <si>
    <t>El profesional de la Dirección de Gestión de Talento Humano, cada vez que se va a realizar una vinculación de personal, verifica si la persona a vincular a la SDG cumple con los requisitos de formación académica y experiencia definidos en el manual específico de funciones y competencias laborales, y normatividad vigente, consultando vía internet e imprimiendo antecedentes disciplinarios, fiscales, judiciales, inhabilidad y sanciones. En caso de no cumplir con los requisitos el(a) director(a) de Gestión de Talento Humano informa al nominador o a la Comisión Nacional del Servicio Civil según el tipo de nombramiento, dando cumplimiento a lo establecido en el GCO-GTH-P001. Como evidencia esta la hoja de vida con soportes, antecedentes y certificación de cumplimiento.</t>
  </si>
  <si>
    <t xml:space="preserve"> Los profesionales designados de la Dirección Financiera, cada vez que se va a realizar la causación de una cuenta, revisan que los soportes cumplan con todos los requisitos establecidos según las instrucciones y recomendaciones fijadas por la dependencia en el cronograma para trámite de pagos de cada vigencia. En caso de encontrar que los soportes de una cuenta en trámite de pago no cumplen con los requisitos, este pago no se tramita y se informa al contratista y al supervisor vía correo. Como evidencia queda correo electrónico enviado al contratista y la Carpeta Compartida para los profesionales del área “Ordenes de Pago”.</t>
  </si>
  <si>
    <t xml:space="preserve"> Los profesionales del grupo de giros, cada vez que reciban la cuenta de cobro causada por los profesionales del grupo contable, verifican que la información de la cuenta de cobro de los contratos de prestación de servicios y proveedores cumpla con las instrucciones y recomendaciones fijadas por la Dirección Financiera en el cronograma de trámite de pagos de cada vigencia y en las instrucciones de pago GCO-GCI-IN019, procediendo a la elaboración de la orden de pago. Al momento de hallarse alguna inconsistencia en la revisión digital hecha de los soportes de la cuenta de cobro, la misma será devuelta vía correo institucional al grupo de Contabilidad, para que se efectúen las correspondientes correcciones y/o verificaciones del caso ante el Gerente y/o supervisor (a) del contrato. Como evidencia queda un correo electrónico enviado al contratista y la Carpeta Compartida Financiera “Ordenes de Pago”.</t>
  </si>
  <si>
    <t xml:space="preserve"> El Referente documental del Archivo de Gestión o Central,  cada vez que se va a realizar un préstamo  de un documento en medio físico se realiza el registro en las planillas correspondientes de el proceso de gestión documental.</t>
  </si>
  <si>
    <t>El Referente documental del Archivo de Gestión Local, cada vez que se va a digitalizar un expediente, interviene y digitaliza los expedientes contractuales en el Aplicativo de Gestión Documental para consulta. En caso de encontrar faltantes en la documentación informa al abogado del fondo y/o a la instancia competente. Como evidencia queda el registro de digitalización en el aplicativos y las comunicaciones oficiales.</t>
  </si>
  <si>
    <t xml:space="preserve"> El abogado del fondo, cada vez que adelanten procesos contractuales, realizan el cargue la totalidad de los documentos en la Plataforma de SECOP II, dejando registrada toda la trazabilidad de los ajustes realizados sobre estos. En caso de que se efectúe alguna modificación esta no será aplicada hasta no contar con la previa autorización en el flujo de aprobación del SECOP II. Como evidencia queda la trazabilidad en el SECOP II.</t>
  </si>
  <si>
    <t>Descripción  del control 3</t>
  </si>
  <si>
    <t>Descripción  del control 4</t>
  </si>
  <si>
    <t>El funcionario asignado del CDI, cada vez que reciba una comunicación registra el documento a través del aplicativo ORFEO de la SDG, a fin de que la misma quede incorporada e identificada con un código de barras y un número consecutivo, para la posterior consulta y seguimiento tanto por la entidad como por los terceros interesados, dando cumplimiento a lo establecido en el GDI-GPD-IN002. En caso de no poder asignar consecutivo debido al no funcionamiento del ORFEO, se deberá diligenciar GDI-GPD-F009 Formato planilla para distribución de comunicaciones oficiales entre dependencias durante el plan de contingencia. Como evidencia está el respectivo número consecutivo del radicado y el código de barras.</t>
  </si>
  <si>
    <t>El abogado asignado por la Dirección de Contratación, cada vez que va a realizar un contrato para adquirir y/o comprar bienes y/o servicios, verifica el cumplimiento de los lineamientos establecidos en el procedimiento GCO-GCI-P001. En caso de que se identifique que la necesidad de contratación no está cumpliendo con el lleno de requisitos legales y/o técnicos, se regresa al área que estructuró la necesidad. Como evidencia queda la trazabilidad del aplicativo SIPSE.</t>
  </si>
  <si>
    <t xml:space="preserve">  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</si>
  <si>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El abogado del FDL, cada vez que adelante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 II.</t>
  </si>
  <si>
    <t>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</si>
  <si>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El abogado designado por la Dirección de Contratación y el director(a) de contratación, cada vez que realicen un proceso de contratación, verifica el cumplimiento del lleno total de los requisitos y los lineamientos establecidos para la adquisición y/o compra de bienes inmuebles, muebles o servicios de la SDG, de acuerdo con la normatividad vigente y los manuales, procedimientos e instrucciones establecidos. En caso de que se identifique que la necesidad de contratación no está cumpliendo con el lleno de requisitos legales y/o técnico esta se regresa al área que estructuró la necesidad. Como soporte queda la trazabilidad del aplicativo SIPSE.</t>
  </si>
  <si>
    <t>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</si>
  <si>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 xml:space="preserve"> 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</si>
  <si>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 xml:space="preserve"> Los abogados asignados por la Dirección de Contratación cada vez que adelantan los procesos contractuales en la Plataforma de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y comunicaciones oficiales.</t>
  </si>
  <si>
    <t xml:space="preserve"> El abogado del FDL, cada vez que adelanta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local y las comunicaciones oficiales.</t>
  </si>
  <si>
    <t xml:space="preserve">Se establece el plan anual de adquisiciones como insumo primario para adelantar cualquier proceso de contratación, el cual se aprobado y sus versiones siguientes por el comité de contratación. Igualmente esta instancia aprueba los procesos contractuales según la Resolución 1614 del 04 de diciembre de 2017
</t>
  </si>
  <si>
    <t>El profesional Universitario Grado 219-18 y/o el referente de Gestión Documental responsables de la administración de archivos del FDL, cada vez que evidencie la pérdida parcial o total de un folio, documento o expediente, realizan un informe por escrito en el Formato GDI-GPD-F023, dicho informe será dirigido al profesional especializado 222-24 del Área de Gestión para el Desarrollo Local – Administrativa y Financiera y el alcalde (sa) local.  En caso de que la pérdida y/o extravío total o parcial de los documentos sea responsabilidad de un funcionario o contratista, este debe dar a conocer de manera inmediata al Profesional Universitario Grado 219-18 del Área de Gestión Policiva y Jurídica y/o al Referente de Gestión Documental del FDL del Área de Gestión para el Desarrollo Local – Administrativa y Financiera, a fin de realizar en conjunto el informe basados en el formato lista de chequeo de cada proceso. Como evidencia queda el formato GDI-GPD-F023, formato listo de chequeo según proceso y comunicación oficial.</t>
  </si>
  <si>
    <t>No se tiene dato</t>
  </si>
  <si>
    <t>18 de diciembre de 2015</t>
  </si>
  <si>
    <t>30 de junio de 2016</t>
  </si>
  <si>
    <t>28 de abril de 2017</t>
  </si>
  <si>
    <t>28 de julio de 2017</t>
  </si>
  <si>
    <t>31 de agosto de 2017</t>
  </si>
  <si>
    <t>30 de enero de 2018</t>
  </si>
  <si>
    <t>04 de septiembre 2018</t>
  </si>
  <si>
    <t>16 de octubre de 2018</t>
  </si>
  <si>
    <t>31 de enero de 2019</t>
  </si>
  <si>
    <t>28 de diciembre 2019</t>
  </si>
  <si>
    <t>30 de enero 2020</t>
  </si>
  <si>
    <t>Se ajusta la matriz de riesgo de corrupción de acuerdo con las observaciones realizadas en el proceso de participación a través de la página web institucional.</t>
  </si>
  <si>
    <t>Se ajusta la matriz de riesgo de corrupción de acuerdo con el manual de gestión del riesgo aprobado por la dirección de la SDG. Se Ingreso las columnas para identificar el proceso y objetivo de cada uno, igualmente se ajusta la matriz retirando el proceso de Gestión Corporativa Local aprobado por el comité de desempeño y se describe el proceso que involucra el R16 de la última versión publicada que corresponde al proceso (Evaluación Independiente).</t>
  </si>
  <si>
    <t>Se realizaron ajustes de acuerdo a las observaciones presentadas en las jornadas de participación interna y externa, generando los cambios: en controles, responsabilidades</t>
  </si>
  <si>
    <t>De acuerdo al análisis realizado por los profesionales de la Oficina Asesora de Planeación se realizan ajustes en los controles de cada uno de los riesgos y se modifica el riesgo que es del proceso de Evaluación independiente.</t>
  </si>
  <si>
    <t xml:space="preserve">Con base en la auditoria adelantada por la Oficina de Control Interno, se ajustan los controles del riesgo R1 con el objetivo de que estos mitiguen la materialización del mismo. </t>
  </si>
  <si>
    <t>Con base en las propuestas, recomendaciones y comentarios recibidos a través de la página web,  la mesa de trabajo realizada con la ciudadanía  en el mes de diciembre de 2017, la actualización que se llevó a cabo en la SDG de las matrices de riesgos de proceso durante la vigencia 2017, el resultado del informe de monitoreo y las observaciones realizadas por los líderes de procesos, se realizaron los siguientes ajustes: 
Inclusión de nuevos controles para los riesgos R1, R3, R6, R8, R10, R11, R12, R14, R17
Establecimiento de nuevas acciones de tratamiento para los riesgos R1, R2, R4, R9, R11, R12, R15,
Ajustes en el evento de los riesgo R2, R4, R7, R12, R17
Cambio de la probabilidad del riesgo R2 
Inclusión de procesos en los cuales puede ocurrir el evento de riesgo R2, R8, R12, R13, R14, R15 
Inclusión y/o ajustes de causas de los riesgos R2, R8, R10, R11, R12, R15, R17
Inclusión de consecuencias para los riesgos R2, R11, R12, R17
Cambio de proceso en los cuales puede ocurrir el evento R4, R9
Actualización código de documentos y/o nombre se procesos responsables y/o dependencias responsables de acciones de tratamiento conforme al nuevo mapa de procesos en los riesgos R5, R7, R6
Inclusión de nuevos métodos de verificación para el riesgo R8
Ajuste en redacción de controles para los riesgos  R8, R9, R10, R13.
Se incluyó el riesgos R18.</t>
  </si>
  <si>
    <t>Se actualizan los riesgos R2 y R12, incorporando la información complementaria a partir de la actualización de las matrices de riesgos de cada uno de los procesos definidos en la Entidad.</t>
  </si>
  <si>
    <t>A partir del resultado del monitoreo al comportamiento y tratamiento de los riesgos de corrupción se actualizan los diferentes elementos (Causas, consecuencias, controles existentes y acciones de tratamiento) de los siguientes riesgos: R3, R9, R10, R1.</t>
  </si>
  <si>
    <t>Se trasladan los riesgos de corrupción al formato vigente y se depuran riesgos de acuerdo a los cambios surtidos en la reestructuración de la Secretaría Distrital de Gobierno y la Plataforma Estratégica.</t>
  </si>
  <si>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</si>
  <si>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Adquirir, suministrar y administrar los bienes y servicios requeridos para el cumplimiento de las funciones de la Entidad, bajo un enfoque de gestión orientada a resultados y manejo eficaz y eficiente de los recursos.</t>
  </si>
  <si>
    <t>Divulgar y socializar la gestión de la entidad por medio de la formulación y el desarrollo de estrategias comunicativas, para garantizar la disponibilidad de la información y la interacción con las partes interesadas internas y externas.</t>
  </si>
  <si>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</si>
  <si>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</si>
  <si>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</si>
  <si>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t>
  </si>
  <si>
    <t>Evaluar el Sistema Institucional de Control Interno observando siempre un criterio de independencia frente a la operación y la autonomía de los actos de la administración, para contribuir de manera efectiva al mejoramiento continuo de los procesos de administración del riesgo, control y gestión de la Entidad.</t>
  </si>
  <si>
    <t xml:space="preserve">Interna </t>
  </si>
  <si>
    <t xml:space="preserve">Los profesionales designados por la Dirección de Contratación adelantan la totalidad de los procesos contractuales de la Entidad de manera transaccional en la Plataforma de SECOP II, de acuerdo a la necesidad de contratación de la entidad plasmada en el Plan Anual de Adquisiciones, conforme a la normatividad vigente y a las guías emitidas por Colombia Compra Eficiente. 
En caso de identificar que hace falta  algún documento del expediente contractual por publicar, se verificará la naturaleza del documento para determinar si la entidad lo tiene en sus archivos o es necesario requerir al contratista. </t>
  </si>
  <si>
    <t xml:space="preserve"> El abogado asignado por la Dirección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identifique que la necesidad de contratación no está cumpliendo con el lleno de requisitos legales y/o técnicos, se regresa al área que estructuró la necesidad. Como evidencia queda la trazabilidad del aplicativo SIPSE.</t>
  </si>
  <si>
    <t>Relaciones Estratégicas</t>
  </si>
  <si>
    <t>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t>
  </si>
  <si>
    <t>El (la) jefe de la oficina de control Interno y/o el profesional que designe,  cada vez que ingresa al área un auditor nuevo, se socializan los documentos: Estatuto de Auditoría Interna EIN-IN-001 y el Código de ética del auditor interno  EIN-IN-002 y solicita la suscripción del formato Compromiso ético del Auditor interno.  En caso de desviación de control, se solicita de forma inmediata la suscripción del formato del Compromiso ético. Como evidencia de la ejecución del control quedan los soportes de la capacitación y el compromiso debidamente firmado que es archivado en las carpetas de gestión propios de la Oficina de Control Interno.</t>
  </si>
  <si>
    <t xml:space="preserve">Inobservancia de la obligación de publicación de la información contractual. 
</t>
  </si>
  <si>
    <t xml:space="preserve">
Intereses particulares por parte de los involucrados en la divulgación y publicación de la información. </t>
  </si>
  <si>
    <t xml:space="preserve">Debilidad en los mecanismos previos de verificación que garanticen la imparcialidad en la toma de decisiones de fondo dentro del proceso disciplinario.
</t>
  </si>
  <si>
    <t>La acción u omisión de un colaborador en desarrollo del proceso disciplinario  para favorecer o desfavorecer a los sujetos procesales.</t>
  </si>
  <si>
    <t>La posible dilación de las actuaciones dentro del proceso disciplinario por parte de quienes puedan intervenir en el mismo.</t>
  </si>
  <si>
    <t xml:space="preserve"> Debilidades en seguimiento y control del estado actual de las actuaciones.</t>
  </si>
  <si>
    <t xml:space="preserve">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
</t>
  </si>
  <si>
    <t xml:space="preserve">
 Los profesionales de la Oficina de Asuntos Disciplinarios cada vez que se proyectan decisiones interlocutorias (de fondo) verifica que la decisión este ajustada a la ley (constitución, leyes, normas, convenios internacionales) a través del cotejo normativo sobre el tema a tratar. 
En caso de requerir ajuste en el sentido de la decisión de fondo se remitirá al abogado que proyectó para que lo adecue,  dejando evidencia en el formato de revisión de decisiones interlocutorias debidamente diligenciado.</t>
  </si>
  <si>
    <t xml:space="preserve">Omisión o inoportuna divulgación/publicación de información sobre la gestión contractual, limitando el conocimiento a la ciudadanía por beneficiar a un particular.
</t>
  </si>
  <si>
    <t xml:space="preserve">
Inobservancia de la obligación de publicación de la información contractual. 
</t>
  </si>
  <si>
    <t xml:space="preserve">No hay una correcta divulgación de la información. </t>
  </si>
  <si>
    <t xml:space="preserve">Conflicto de interés por parte de los involucrados en la divulgación y publicación de la información. </t>
  </si>
  <si>
    <t xml:space="preserve">Limitación en la participación de los interesados en los procesos de contratación. </t>
  </si>
  <si>
    <t>Tráfico de influencias.</t>
  </si>
  <si>
    <t>Intereses particulares por parte de los involucrados en la estructuración y desarrollo del proceso de contratación.</t>
  </si>
  <si>
    <t>Limitación en la participación de los interesados en los procesos de contratación.</t>
  </si>
  <si>
    <t xml:space="preserve">Pérdida de oportunidad para la entidad de optimizar los recursos. </t>
  </si>
  <si>
    <t xml:space="preserve">Imposibilidad de seleccionar a la persona natural o jurídica más idónea para la ejecución del contrato. 
Entrega de bienes, servicios u obras sin la calidad necesaria.
</t>
  </si>
  <si>
    <t>Conflicto de interés por parte de los involucrados en en la estructuración y desarrollo del proceso de contratación.</t>
  </si>
  <si>
    <t>Todos los procesos</t>
  </si>
  <si>
    <t>N/A</t>
  </si>
  <si>
    <t>Deficiencias en la verificación efectuada sobre las necesidades de adquisición y/o compra de bienes muebles, inmuebles o servicios.</t>
  </si>
  <si>
    <t xml:space="preserve">Comunicación Estratégica </t>
  </si>
  <si>
    <t>Omisión o inoportuna divulgación/publicación de información sobre la gestión institucional y contractual, limitando el conocimiento a la ciudadanía por beneficiar a un particular.</t>
  </si>
  <si>
    <t>Los profesionales delegados de la dirección de convivencia y diálogo social o el aliado establecido mediante convenio, cada vez que se vaya a implementar una iniciativa ciudadana  verifica el cumplimiento de los criterios de evaluación de las iniciativas, realiza un proceso de publicación y socialización por diferentes medios que permita dar igualdad de acceso a la información; con referencia a los documentos aportados se habilita etapa de subsanación para que todos tengan oportunidad de incluir documentación faltante y finalmente se realiza ejericico de socialización con puntaje de divulgación a los participantes con el fin de dar transparencia e igualdad al proceso. 
En caso de que se identifique el incumplimiento de lo establecido en la propuesta de la iniciativa luego de surtidas las verificaciones correspondientes  y que sin embargo esta haya aprobado beneficiándose sin principio de igualdad y oportunidad;  se debe informar al Director(a) de Convivencia y Diálogo Social y al Profesional delegado para iniciativas ciudadanas, de forma que se realice las medidas correspondientes, para que sea en su lugar elegida la iniciativa que por orden continúe en la lista y cumpla los requisitos en su totalidad. Como evidencia queda los correos electrónicos y/o evidencia de reunión con el colectivo.</t>
  </si>
  <si>
    <t>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t>
  </si>
  <si>
    <t>Recibir sobornos o amenazas con el fin de no realizar determinadas actividades a cargo de la Oficina de Control Interno.</t>
  </si>
  <si>
    <t>01 de diciembre 2020</t>
  </si>
  <si>
    <t xml:space="preserve">Se ajustan los controles asociados a los riesgos:   R2 asignado al proceso de Comunicación Estratégica y el  R15 del proceso Gerencia de TIC,  de conformidad con  la aprobación de estos ajustes en la reunión extraordinaria del Comité de Coordinación de Control Interno realizado el 24 de noviembre de 2020.  </t>
  </si>
  <si>
    <t xml:space="preserve">
El profesional asignado por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corresponde al cumplimiento de los criterios de la matriz de seguimiento de la Ley de Transparencia disponible en la página web.
</t>
  </si>
  <si>
    <t xml:space="preserve">
El Jefe(a) de la Oficina Asesora de Comunicaciones realiza la divulgación de la información institucional de interés interno y externo, en las fechas solicitadas a través de la agenda de eventos remitida por los directivos de las dependencias en el formato CES-F002 "Formato planeador de necesidades de comunicación", verificando la pertinencia y oportunidad de la publicación de información de gestión de la Entidad a través del formato  CES-F001 "Formato solicitud de servicios de comunicaciones", donde los directivos de las diferentes dependencias confirman las actividades, publicaciones, acciones, estrategias, campañas o eventos planeados, y presentan los contenidos e insumos de información que se requieran para la publicación final. Las evidencias corresponden a los formatos mencionados que pertenecen al Proceso de Comunicación Estratégica.
</t>
  </si>
  <si>
    <t xml:space="preserve">
El profesional designado encargado de la seguridad de la información mensualmente hará el seguimiento a la gestión de la información para identificar las vulnerabilidades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t>
  </si>
  <si>
    <t xml:space="preserve">Se actualiza la matriz de riesgos de corrupción se traslada la información al nuevo formato de matriz de riesgos de corrupción PLE-PIN-F002  V.4.  Se reviso la información en mesas de trabajo realizadas con cada uno de los procesos verificando la valoración y evaluación del riesgo de acuerdo a las escalas definidas en el "PLE-PIN-M001 Manual de Gestión de Riesgos".    Los procesos:  Evaluación Independiente, Convivencia y Diálogo Social, Gestión Corporativa Institucional y Control Disciplinario radicaron caso Hola solicitando ajustes frente a los riesgos de su respectivo proceso. Se actualizaron los siguientes riesgos:  R2, R5,R6,R13 y R18. Se elimina el R12 por lo tanto se ajusta la numeración de los riesgos. </t>
  </si>
  <si>
    <t>Enero de 2021</t>
  </si>
  <si>
    <t>El referente de Gestión Documental o responsable de la administración de archivos de la dependencia, cada vez que evidencie la pérdida parcial o total de un folio, documento o expediente, realiza un informe por escrito (en el Formato informe pérdida parcial o total de documentos GDI-GPD-F023) junto con el productor responsable del documento, dicho informe será dirigido al profesional especializado 222-24 del Área de Gestión para el Desarrollo Local – Administrativa y Financiera en el nivel local y para el nivel central al Director Administrativo con copia al jefe de la dependencia responsable del documento, con el propósito de tener la información de los documentos extraviados de cada una de las dependencias y así realizar la reconstrucción o trámite correspondiente.</t>
  </si>
  <si>
    <t>El encargado y/o responsable de la gestión documental de la Dirección de Gestión Policiva, cada vez que evidencie la pérdida parcial o total de un folio, documento o expediente, realiza un informe por escrito en el Formato GDI-GPD-F023 junto con el productor responsable del documento enviando al director(a) de Gestión Policiva, con copia al jefe de la dependencia responsable del documento.  En caso de que la pérdida y/o extravío total o parcial de los documentos sea responsabilidad de un funcionario o contratista, este debe dar a conocer de manera inmediata al encargado y/o responsable de la gestión documental de la Dirección de Gestión Policiva, a fin de realizar en conjunto el informe basados en el formato lista de chequeo de cada proceso. Como evidencia queda el formato GDI-GPD-F023, formato listo de chequeo según proceso y comunicación oficial.</t>
  </si>
  <si>
    <t xml:space="preserve">El Profesional Especializado de nómina, cada vez que va a liquidar la nómina de la SDG da estricto cumplimiento a lo establecido en las instrucciones GCO-GTH-IN003 en el ítem LIQUIDACION DE NOMINA, y remite a la Subsecretaría de Gestión Institucional para revisión. En caso de que existan observaciones sobre los reportes consolidados para el ajuste de la liquidación de nómina la Subsecretaria envía a la Dirección de Talento Humano para los ajustes pertinentes. Como evidencia quedan los registros de las operaciones en el SIAP y las comunicaciones oficiales generadas. </t>
  </si>
  <si>
    <t>Pérdida, manipulación de expedientes físicos y/o mutilación de documentos e información electrónica para desviar la gestión de lo público hacia un beneficio privado</t>
  </si>
  <si>
    <t>Febrero de 2021</t>
  </si>
  <si>
    <t>Se actualiza redacción del R19 y se incluye control que aplica para la Dirección para la Gestión Administrativa Especial de Policía</t>
  </si>
  <si>
    <t>Si el encargado  y/o responsable de la gestión documental, una vez recibido el expediente en la Dirección para la Gestión Administrativa Especial de Policía para el estudio del recurso, evidencia la pérdida parcial o total de un folio, documento o expediente, realiza un informe por escrito en el Formato GDI-GPD-F023 al Director Administrativo con copia a la dependencia responsable del documento. 
En caso de que la pérdida y/o extravío total o parcial de los documentos sea responsabilidad de un funcionario o contratista, este debe dar a conocer de manera inmediata al encargado y/o responsable de la gestión documental de la DGAEP, a fin de realizar en conjunto el informe basado en el formato lista de chequeo de cada proceso. Como evidencia queda el formato GDI-GPD-F023, formato lista de chequeo según proceso y comunicación oficial.</t>
  </si>
  <si>
    <t>Enero de 2022</t>
  </si>
  <si>
    <t>Reportes de seguimiento de cumplimiento de las herramientas de gestión de la entidad carecen de un detalle suficiente para soportar la gestión de los procesos y/o las evidencias con base en las que se hacen resultan incoherentes con los reportes suministrados.</t>
  </si>
  <si>
    <t xml:space="preserve">Reducción de la credibilidad sobre los impactos de la gestión de la entidad. </t>
  </si>
  <si>
    <t>Pérdida o alteración intencional de la información física de las comunicaciones oficiales que ingresan o salen de la Entidad</t>
  </si>
  <si>
    <t>Pérdida, manipulación o alteración intencional de la información y de los expedientes físicos de los procesos, para beneficio propio o de particulares.</t>
  </si>
  <si>
    <t>8 (GPD)</t>
  </si>
  <si>
    <t>El Referente documental de cada dependencia a Nivel Central o Alcaldía Local cada vez que realice el préstamo de un documento o expediente diligenciará el formato GDI-GPD-F018 para archivo de gestión o GDI-GPD-F021 para archivo central,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 cada referente documental el formato GDI-GPD-F018 (formato excel)  de manera mensual, en caso que alguna dependencia no remita este reporte se entenderá que no se realizaron préstamos durante el periodo de reporte. 
Si en el momento de la devolución del expediente, el referente documental de cada dependencia o Alcaldía Local evidencia que no se encuentra completo frente al estado en el que fue prestado, informará a funcionario y al jefe o director de la dependencia a la que le realizó el préstamo a través de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t>
  </si>
  <si>
    <t>Se actualiza el R1 del proceso Planeación Institucional en cuanto a la redacción de causa, consecuencia y control. Igualmente en el análisis del impacto y la probabilidad (pasando de probable a improbable, toda vez que el riesgo no se ha materializado ni existen o han existido investigaciones sobre el riesgo de corrupción
Se eliminó el R5 del proceso de Convivencia y Diálogo Social teniendo en cuenta que las acciones asociadas a ese riesgo culminaron el 30 de noviembre y el proceso de nuevas iniciativas no tiene este riesgo, de acuerdo con lo validado con el equipo de participación. El nuevo modelo de iniciativas es un tema de formación y acompañamiento, que no implica la asignación recursos, el beneficio de la asignación está dirigido a los promotores ganadores de los presupuestos participativos
Se actualiza el R10 del proceso Gestión del Patrimonio Documental en cuanto a la redacción del riesgo. El control cambia a tipo detectivo
Los riesgos R9, R10, R17 y R19 se unifican en el R8 dado que se encontraban duplicados en los procesos Gestión de Patrimonio Documental, Gestión Corporativa Institucional e Inspección, Vigilancia y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</si>
</sst>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2"/>
      <color theme="1"/>
      <name val="Calibri"/>
      <family val="2"/>
      <scheme val="minor"/>
    </font>
    <font>
      <sz val="10"/>
      <name val="Arial"/>
      <family val="2"/>
    </font>
    <font>
      <sz val="10"/>
      <color theme="1"/>
      <name val="Arial"/>
      <family val="2"/>
    </font>
    <font>
      <b/>
      <sz val="10"/>
      <name val="Arial"/>
      <family val="2"/>
    </font>
    <font>
      <sz val="12"/>
      <name val="Arial"/>
      <family val="2"/>
    </font>
    <font>
      <sz val="10"/>
      <color rgb="FF003300"/>
      <name val="Arial"/>
      <family val="2"/>
    </font>
    <font>
      <b/>
      <sz val="9"/>
      <color indexed="81"/>
      <name val="Tahoma"/>
      <family val="2"/>
    </font>
    <font>
      <sz val="9"/>
      <color indexed="81"/>
      <name val="Tahoma"/>
      <family val="2"/>
    </font>
    <font>
      <b/>
      <sz val="12"/>
      <color indexed="9"/>
      <name val="Arial"/>
      <family val="2"/>
    </font>
    <font>
      <b/>
      <sz val="12"/>
      <color indexed="16"/>
      <name val="Arial"/>
      <family val="2"/>
    </font>
    <font>
      <sz val="8"/>
      <name val="Calibri"/>
      <family val="2"/>
      <scheme val="minor"/>
    </font>
    <font>
      <sz val="11"/>
      <color indexed="8"/>
      <name val="Calibri"/>
      <family val="2"/>
    </font>
    <font>
      <b/>
      <sz val="18"/>
      <name val="Arial"/>
      <family val="2"/>
    </font>
    <font>
      <b/>
      <sz val="12"/>
      <name val="Arial"/>
      <family val="2"/>
    </font>
    <font>
      <sz val="10"/>
      <color indexed="8"/>
      <name val="Arial"/>
      <family val="2"/>
    </font>
    <font>
      <b/>
      <sz val="11"/>
      <color indexed="16"/>
      <name val="Arial"/>
      <family val="2"/>
    </font>
    <font>
      <sz val="11"/>
      <color indexed="8"/>
      <name val="Arial"/>
      <family val="2"/>
    </font>
    <font>
      <sz val="10"/>
      <color indexed="9"/>
      <name val="Arial"/>
      <family val="2"/>
    </font>
    <font>
      <sz val="10"/>
      <color theme="1"/>
      <name val="Calibri"/>
      <family val="2"/>
      <scheme val="minor"/>
    </font>
    <font>
      <b/>
      <sz val="12"/>
      <color indexed="10"/>
      <name val="Arial"/>
      <family val="2"/>
    </font>
    <font>
      <b/>
      <sz val="48"/>
      <color indexed="60"/>
      <name val="Arial"/>
      <family val="2"/>
    </font>
    <font>
      <b/>
      <sz val="48"/>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b/>
      <sz val="11"/>
      <color theme="0"/>
      <name val="Calibri"/>
      <family val="2"/>
      <scheme val="minor"/>
    </font>
    <font>
      <b/>
      <sz val="11"/>
      <color theme="1"/>
      <name val="Calibri"/>
      <family val="2"/>
      <scheme val="minor"/>
    </font>
    <font>
      <sz val="12"/>
      <name val="Calibri"/>
      <family val="2"/>
      <scheme val="minor"/>
    </font>
    <font>
      <sz val="12"/>
      <color theme="1"/>
      <name val="Calibri"/>
      <family val="2"/>
      <scheme val="minor"/>
    </font>
    <font>
      <sz val="12"/>
      <color rgb="FF003300"/>
      <name val="Calibri"/>
      <family val="2"/>
      <scheme val="minor"/>
    </font>
    <font>
      <b/>
      <sz val="11"/>
      <color theme="0"/>
      <name val="Arial"/>
      <family val="2"/>
    </font>
    <font>
      <sz val="11"/>
      <color theme="0"/>
      <name val="Arial"/>
      <family val="2"/>
    </font>
    <font>
      <b/>
      <sz val="9"/>
      <color rgb="FF000000"/>
      <name val="Tahoma"/>
      <family val="2"/>
    </font>
    <font>
      <sz val="9"/>
      <color rgb="FF000000"/>
      <name val="Tahoma"/>
      <family val="2"/>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
      <patternFill patternType="solid">
        <fgColor indexed="60"/>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249977111117893"/>
        <bgColor indexed="64"/>
      </patternFill>
    </fill>
  </fills>
  <borders count="2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rgb="FFDEE2E6"/>
      </top>
      <bottom/>
      <diagonal/>
    </border>
    <border>
      <left/>
      <right/>
      <top style="thin">
        <color indexed="9"/>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left>
      <right/>
      <top style="thin">
        <color theme="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2" fillId="0" borderId="0"/>
  </cellStyleXfs>
  <cellXfs count="202">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0" fillId="0" borderId="0" xfId="0" applyAlignment="1">
      <alignment horizontal="center" wrapText="1"/>
    </xf>
    <xf numFmtId="0" fontId="0" fillId="0" borderId="0" xfId="0" applyAlignment="1">
      <alignment wrapText="1"/>
    </xf>
    <xf numFmtId="0" fontId="4" fillId="7" borderId="2" xfId="0" applyFont="1" applyFill="1" applyBorder="1" applyAlignment="1">
      <alignment horizontal="center" vertical="center" wrapText="1"/>
    </xf>
    <xf numFmtId="0" fontId="4" fillId="7" borderId="2" xfId="0" applyFont="1" applyFill="1" applyBorder="1" applyAlignment="1">
      <alignment horizontal="center" vertical="center" textRotation="90" wrapText="1"/>
    </xf>
    <xf numFmtId="0" fontId="2" fillId="0" borderId="0" xfId="0" applyFont="1" applyBorder="1" applyAlignment="1">
      <alignment horizontal="center"/>
    </xf>
    <xf numFmtId="0" fontId="14" fillId="6" borderId="0" xfId="0" applyFont="1" applyFill="1" applyAlignment="1" applyProtection="1">
      <alignment horizontal="left" vertical="center" wrapText="1"/>
      <protection locked="0"/>
    </xf>
    <xf numFmtId="0" fontId="14" fillId="6" borderId="0" xfId="1" applyFont="1" applyFill="1" applyAlignment="1" applyProtection="1">
      <alignment horizontal="left" vertical="center" wrapText="1"/>
      <protection locked="0"/>
    </xf>
    <xf numFmtId="0" fontId="14" fillId="6" borderId="0" xfId="1" applyFont="1" applyFill="1" applyAlignment="1" applyProtection="1">
      <alignment vertical="center" wrapText="1"/>
      <protection locked="0"/>
    </xf>
    <xf numFmtId="0" fontId="15" fillId="6" borderId="0" xfId="1" applyFont="1" applyFill="1" applyAlignment="1" applyProtection="1">
      <alignment vertical="center" wrapText="1"/>
      <protection locked="0"/>
    </xf>
    <xf numFmtId="0" fontId="15" fillId="6" borderId="0" xfId="0" applyFont="1" applyFill="1" applyAlignment="1" applyProtection="1">
      <alignment horizontal="center"/>
      <protection locked="0"/>
    </xf>
    <xf numFmtId="0" fontId="0" fillId="6" borderId="0" xfId="0" applyFill="1" applyAlignment="1" applyProtection="1">
      <alignment horizontal="center"/>
      <protection locked="0"/>
    </xf>
    <xf numFmtId="0" fontId="5" fillId="0" borderId="0" xfId="0" applyFont="1" applyAlignment="1" applyProtection="1">
      <alignment horizontal="right"/>
      <protection locked="0"/>
    </xf>
    <xf numFmtId="0" fontId="16" fillId="6" borderId="0" xfId="0" applyFont="1" applyFill="1" applyAlignment="1" applyProtection="1">
      <alignment horizontal="right" wrapText="1"/>
      <protection locked="0"/>
    </xf>
    <xf numFmtId="14" fontId="5" fillId="0" borderId="0" xfId="0" applyNumberFormat="1" applyFont="1" applyAlignment="1" applyProtection="1">
      <alignment horizontal="right"/>
      <protection locked="0"/>
    </xf>
    <xf numFmtId="0" fontId="17" fillId="6" borderId="0" xfId="0" applyFont="1" applyFill="1" applyAlignment="1" applyProtection="1">
      <alignment horizontal="center" vertical="center" wrapText="1"/>
      <protection locked="0"/>
    </xf>
    <xf numFmtId="0" fontId="17" fillId="6" borderId="0" xfId="0" applyFont="1" applyFill="1" applyAlignment="1" applyProtection="1">
      <alignment vertical="center" wrapText="1"/>
      <protection locked="0"/>
    </xf>
    <xf numFmtId="0" fontId="14" fillId="6" borderId="0" xfId="1" applyFont="1" applyFill="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15" fillId="6" borderId="0" xfId="0" applyFont="1" applyFill="1" applyAlignment="1" applyProtection="1">
      <alignment horizontal="center" vertical="center"/>
      <protection locked="0"/>
    </xf>
    <xf numFmtId="0" fontId="15" fillId="6" borderId="0" xfId="1" applyFont="1" applyFill="1" applyAlignment="1" applyProtection="1">
      <alignment horizontal="center" vertical="center" wrapText="1"/>
      <protection locked="0"/>
    </xf>
    <xf numFmtId="0" fontId="18" fillId="6" borderId="0" xfId="0" applyFont="1" applyFill="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6" borderId="0" xfId="0" applyFont="1" applyFill="1" applyAlignment="1" applyProtection="1">
      <alignment horizontal="center" vertical="center" wrapText="1"/>
      <protection locked="0"/>
    </xf>
    <xf numFmtId="2" fontId="5" fillId="6" borderId="0" xfId="1" applyNumberFormat="1" applyFont="1" applyFill="1" applyAlignment="1" applyProtection="1">
      <alignment horizontal="center" vertical="center" wrapText="1"/>
      <protection locked="0"/>
    </xf>
    <xf numFmtId="0" fontId="18" fillId="6" borderId="0" xfId="0" applyFont="1" applyFill="1" applyAlignment="1" applyProtection="1">
      <alignment horizontal="center"/>
      <protection locked="0"/>
    </xf>
    <xf numFmtId="0" fontId="16" fillId="6" borderId="0" xfId="0" applyFont="1" applyFill="1" applyAlignment="1" applyProtection="1">
      <alignment vertical="center" wrapText="1"/>
      <protection locked="0"/>
    </xf>
    <xf numFmtId="0" fontId="20" fillId="6" borderId="0" xfId="0" applyFont="1" applyFill="1" applyAlignment="1" applyProtection="1">
      <alignment horizontal="left" vertical="center"/>
      <protection locked="0"/>
    </xf>
    <xf numFmtId="0" fontId="16" fillId="0" borderId="2" xfId="0" applyFont="1" applyBorder="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164" fontId="14" fillId="6" borderId="0" xfId="1" applyNumberFormat="1" applyFont="1" applyFill="1" applyAlignment="1" applyProtection="1">
      <alignment horizontal="center" vertical="center"/>
      <protection locked="0"/>
    </xf>
    <xf numFmtId="2" fontId="14" fillId="6" borderId="0" xfId="1" applyNumberFormat="1" applyFont="1" applyFill="1" applyAlignment="1" applyProtection="1">
      <alignment horizontal="center" vertical="center"/>
      <protection locked="0"/>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23" fillId="2" borderId="0" xfId="0" applyFont="1" applyFill="1"/>
    <xf numFmtId="0" fontId="24" fillId="2" borderId="0" xfId="0" applyFont="1" applyFill="1"/>
    <xf numFmtId="0" fontId="25" fillId="2" borderId="0" xfId="2" applyFont="1" applyFill="1" applyAlignment="1">
      <alignment vertical="center"/>
    </xf>
    <xf numFmtId="0" fontId="26" fillId="2" borderId="0" xfId="0" applyFont="1" applyFill="1"/>
    <xf numFmtId="0" fontId="27" fillId="2" borderId="4" xfId="0" applyFont="1" applyFill="1" applyBorder="1" applyAlignment="1">
      <alignment vertical="center" wrapText="1"/>
    </xf>
    <xf numFmtId="0" fontId="25" fillId="2" borderId="0" xfId="2" applyFont="1" applyFill="1" applyAlignment="1">
      <alignment vertical="center" wrapText="1"/>
    </xf>
    <xf numFmtId="0" fontId="26" fillId="2" borderId="0" xfId="0" applyFont="1" applyFill="1" applyAlignment="1">
      <alignment wrapText="1"/>
    </xf>
    <xf numFmtId="0" fontId="0" fillId="8" borderId="0" xfId="0" applyFill="1"/>
    <xf numFmtId="0" fontId="14" fillId="6" borderId="0" xfId="0" applyFont="1" applyFill="1" applyAlignment="1" applyProtection="1">
      <alignment horizontal="left" vertical="center"/>
      <protection locked="0"/>
    </xf>
    <xf numFmtId="0" fontId="2" fillId="6" borderId="0" xfId="0" applyFont="1" applyFill="1" applyAlignment="1" applyProtection="1">
      <alignment horizontal="right" vertical="center" wrapText="1"/>
      <protection locked="0"/>
    </xf>
    <xf numFmtId="14" fontId="2" fillId="6" borderId="0" xfId="0" applyNumberFormat="1" applyFont="1" applyFill="1" applyAlignment="1" applyProtection="1">
      <alignment horizontal="right" vertical="center" wrapText="1"/>
      <protection locked="0"/>
    </xf>
    <xf numFmtId="0" fontId="0" fillId="0" borderId="0" xfId="0" applyAlignment="1">
      <alignment horizontal="left" vertical="top" wrapText="1"/>
    </xf>
    <xf numFmtId="0" fontId="28" fillId="8" borderId="12" xfId="0" applyFont="1" applyFill="1" applyBorder="1"/>
    <xf numFmtId="0" fontId="0" fillId="2" borderId="0" xfId="0" applyFill="1" applyAlignment="1">
      <alignment horizontal="center"/>
    </xf>
    <xf numFmtId="0" fontId="0" fillId="2" borderId="0" xfId="0" applyFill="1"/>
    <xf numFmtId="0" fontId="0" fillId="8" borderId="2" xfId="0" applyFill="1" applyBorder="1"/>
    <xf numFmtId="0" fontId="0" fillId="8" borderId="2" xfId="0" applyFill="1" applyBorder="1" applyAlignment="1">
      <alignment horizontal="center"/>
    </xf>
    <xf numFmtId="0" fontId="29" fillId="0" borderId="2" xfId="0" applyFont="1" applyBorder="1" applyAlignment="1">
      <alignment horizontal="center" vertical="center"/>
    </xf>
    <xf numFmtId="0" fontId="0" fillId="0" borderId="2" xfId="0" applyBorder="1" applyAlignment="1">
      <alignment horizontal="left" vertical="top" wrapText="1"/>
    </xf>
    <xf numFmtId="0" fontId="0" fillId="0" borderId="2" xfId="0" applyBorder="1"/>
    <xf numFmtId="0" fontId="0" fillId="6" borderId="0" xfId="0" applyFill="1" applyAlignment="1" applyProtection="1">
      <protection locked="0"/>
    </xf>
    <xf numFmtId="0" fontId="0" fillId="0" borderId="0" xfId="0" applyAlignment="1"/>
    <xf numFmtId="0" fontId="2" fillId="6" borderId="0" xfId="1" applyFill="1" applyAlignment="1" applyProtection="1">
      <protection locked="0"/>
    </xf>
    <xf numFmtId="0" fontId="15" fillId="6" borderId="0" xfId="0" applyFont="1" applyFill="1" applyAlignment="1" applyProtection="1">
      <protection locked="0"/>
    </xf>
    <xf numFmtId="0" fontId="19" fillId="6" borderId="0" xfId="0" applyFont="1" applyFill="1" applyAlignment="1" applyProtection="1">
      <protection locked="0"/>
    </xf>
    <xf numFmtId="0" fontId="2" fillId="0" borderId="0" xfId="0" applyFont="1" applyAlignment="1"/>
    <xf numFmtId="0" fontId="18" fillId="6" borderId="0" xfId="0" applyFont="1" applyFill="1" applyAlignment="1" applyProtection="1">
      <protection locked="0"/>
    </xf>
    <xf numFmtId="0" fontId="32" fillId="2" borderId="2" xfId="0" applyFont="1" applyFill="1" applyBorder="1" applyAlignment="1" applyProtection="1">
      <alignment horizontal="justify" vertical="center" wrapText="1"/>
      <protection locked="0"/>
    </xf>
    <xf numFmtId="0" fontId="31" fillId="2" borderId="2" xfId="0" applyFont="1" applyFill="1" applyBorder="1" applyAlignment="1" applyProtection="1">
      <alignment vertical="center" wrapText="1"/>
      <protection locked="0"/>
    </xf>
    <xf numFmtId="0" fontId="30" fillId="3" borderId="2" xfId="0" applyFont="1" applyFill="1" applyBorder="1" applyAlignment="1" applyProtection="1">
      <alignment horizontal="left" vertical="center" wrapText="1"/>
      <protection locked="0"/>
    </xf>
    <xf numFmtId="0" fontId="31" fillId="2" borderId="2" xfId="0" applyFont="1" applyFill="1" applyBorder="1" applyAlignment="1" applyProtection="1">
      <alignment horizontal="left" vertical="center" wrapText="1"/>
      <protection locked="0"/>
    </xf>
    <xf numFmtId="0" fontId="32" fillId="2" borderId="14" xfId="0" applyFont="1" applyFill="1" applyBorder="1" applyAlignment="1" applyProtection="1">
      <alignment horizontal="left" vertical="center" wrapText="1"/>
      <protection locked="0"/>
    </xf>
    <xf numFmtId="0" fontId="30" fillId="2" borderId="2" xfId="0" applyFont="1" applyFill="1" applyBorder="1" applyAlignment="1" applyProtection="1">
      <alignment horizontal="center" vertical="center" wrapText="1"/>
      <protection locked="0"/>
    </xf>
    <xf numFmtId="0" fontId="30" fillId="2" borderId="2" xfId="0" applyFont="1" applyFill="1" applyBorder="1" applyAlignment="1">
      <alignment horizontal="center" vertical="center" wrapText="1"/>
    </xf>
    <xf numFmtId="0" fontId="30" fillId="3" borderId="2"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6" fillId="0" borderId="0" xfId="0" applyFont="1" applyBorder="1" applyAlignment="1" applyProtection="1">
      <alignment horizontal="justify" vertical="center"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lignment horizontal="center" vertical="center" wrapText="1"/>
    </xf>
    <xf numFmtId="0" fontId="4" fillId="2" borderId="0" xfId="0" applyFont="1" applyFill="1" applyBorder="1" applyAlignment="1" applyProtection="1">
      <alignment horizontal="center" vertical="center" wrapText="1"/>
      <protection locked="0"/>
    </xf>
    <xf numFmtId="0" fontId="4" fillId="2" borderId="0" xfId="0" applyFont="1" applyFill="1" applyBorder="1" applyAlignment="1">
      <alignment horizontal="center" vertical="center" wrapText="1"/>
    </xf>
    <xf numFmtId="0" fontId="0" fillId="0" borderId="0" xfId="0" applyBorder="1" applyAlignment="1"/>
    <xf numFmtId="0" fontId="2" fillId="2" borderId="0" xfId="0" applyFont="1" applyFill="1" applyAlignment="1">
      <alignment horizontal="center" vertical="center"/>
    </xf>
    <xf numFmtId="0" fontId="0" fillId="6" borderId="0" xfId="0" applyFill="1" applyAlignment="1" applyProtection="1">
      <alignment horizontal="left"/>
      <protection locked="0"/>
    </xf>
    <xf numFmtId="0" fontId="2" fillId="0" borderId="0" xfId="0" applyFont="1" applyAlignment="1">
      <alignment horizontal="left"/>
    </xf>
    <xf numFmtId="0" fontId="4" fillId="2" borderId="0" xfId="0" applyFont="1" applyFill="1" applyBorder="1" applyAlignment="1">
      <alignment horizontal="center" vertical="center" wrapText="1"/>
    </xf>
    <xf numFmtId="0" fontId="2" fillId="2" borderId="0" xfId="0" applyFont="1" applyFill="1" applyAlignment="1"/>
    <xf numFmtId="0" fontId="2" fillId="2" borderId="0" xfId="0" applyFont="1" applyFill="1" applyAlignment="1">
      <alignment wrapText="1"/>
    </xf>
    <xf numFmtId="0" fontId="30" fillId="2" borderId="1" xfId="0" applyFont="1" applyFill="1" applyBorder="1" applyAlignment="1">
      <alignment horizontal="center" vertical="center" wrapText="1"/>
    </xf>
    <xf numFmtId="0" fontId="32" fillId="2" borderId="2" xfId="0" applyFont="1" applyFill="1" applyBorder="1" applyAlignment="1" applyProtection="1">
      <alignment wrapText="1"/>
      <protection locked="0"/>
    </xf>
    <xf numFmtId="0" fontId="33" fillId="2" borderId="0" xfId="0" applyFont="1" applyFill="1" applyAlignment="1" applyProtection="1">
      <alignment horizontal="right" wrapText="1"/>
      <protection locked="0"/>
    </xf>
    <xf numFmtId="0" fontId="34" fillId="2" borderId="0" xfId="0" applyFont="1" applyFill="1" applyBorder="1" applyAlignment="1" applyProtection="1">
      <alignment vertical="center" wrapText="1"/>
      <protection locked="0"/>
    </xf>
    <xf numFmtId="0" fontId="17" fillId="6" borderId="0" xfId="0" applyFont="1" applyFill="1" applyBorder="1" applyAlignment="1" applyProtection="1">
      <alignment vertical="center" wrapText="1"/>
      <protection locked="0"/>
    </xf>
    <xf numFmtId="0" fontId="16" fillId="6" borderId="0" xfId="0" applyFont="1" applyFill="1" applyAlignment="1" applyProtection="1">
      <alignment horizontal="right" vertical="center" wrapText="1"/>
      <protection locked="0"/>
    </xf>
    <xf numFmtId="0" fontId="30" fillId="2" borderId="2" xfId="0" applyFont="1" applyFill="1" applyBorder="1" applyAlignment="1" applyProtection="1">
      <alignment vertical="center"/>
      <protection locked="0"/>
    </xf>
    <xf numFmtId="0" fontId="30" fillId="2" borderId="2" xfId="0" applyFont="1" applyFill="1" applyBorder="1" applyAlignment="1" applyProtection="1">
      <alignment vertical="center" wrapText="1"/>
      <protection locked="0"/>
    </xf>
    <xf numFmtId="0" fontId="31" fillId="0" borderId="2" xfId="0" applyFont="1" applyBorder="1" applyAlignment="1" applyProtection="1">
      <alignment horizontal="center" vertical="center" wrapText="1"/>
      <protection locked="0"/>
    </xf>
    <xf numFmtId="0" fontId="31" fillId="0" borderId="2" xfId="0" applyFont="1" applyBorder="1" applyAlignment="1">
      <alignment horizontal="center" vertical="center" wrapText="1"/>
    </xf>
    <xf numFmtId="0" fontId="31" fillId="6" borderId="2" xfId="0" applyFont="1" applyFill="1" applyBorder="1" applyAlignment="1" applyProtection="1">
      <alignment horizontal="center" vertical="center"/>
      <protection locked="0"/>
    </xf>
    <xf numFmtId="0" fontId="31" fillId="0" borderId="0" xfId="0" applyFont="1" applyBorder="1" applyAlignment="1" applyProtection="1">
      <alignment vertical="center" wrapText="1"/>
      <protection locked="0"/>
    </xf>
    <xf numFmtId="0" fontId="0" fillId="2" borderId="2" xfId="0" applyFill="1" applyBorder="1" applyAlignment="1">
      <alignment horizontal="left" vertical="top" wrapText="1"/>
    </xf>
    <xf numFmtId="0" fontId="31" fillId="6" borderId="14" xfId="0"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0" fillId="6" borderId="23"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protection locked="0"/>
    </xf>
    <xf numFmtId="0" fontId="30" fillId="2" borderId="14" xfId="0" applyFont="1" applyFill="1" applyBorder="1" applyAlignment="1" applyProtection="1">
      <alignment horizontal="center" vertical="center" wrapText="1"/>
      <protection locked="0"/>
    </xf>
    <xf numFmtId="0" fontId="30" fillId="2" borderId="15" xfId="0" applyFont="1" applyFill="1" applyBorder="1" applyAlignment="1" applyProtection="1">
      <alignment horizontal="center" vertical="center" wrapText="1"/>
      <protection locked="0"/>
    </xf>
    <xf numFmtId="0" fontId="30" fillId="2" borderId="16" xfId="0" applyFont="1" applyFill="1" applyBorder="1" applyAlignment="1" applyProtection="1">
      <alignment horizontal="center" vertical="center" wrapText="1"/>
      <protection locked="0"/>
    </xf>
    <xf numFmtId="0" fontId="30" fillId="2" borderId="14"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0" fillId="2" borderId="2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6" borderId="22" xfId="0" applyFont="1" applyFill="1" applyBorder="1" applyAlignment="1" applyProtection="1">
      <alignment horizontal="left" vertical="center" wrapText="1"/>
      <protection locked="0"/>
    </xf>
    <xf numFmtId="0" fontId="31" fillId="6" borderId="24" xfId="0" applyFont="1" applyFill="1" applyBorder="1" applyAlignment="1" applyProtection="1">
      <alignment horizontal="left" vertical="center" wrapText="1"/>
      <protection locked="0"/>
    </xf>
    <xf numFmtId="0" fontId="31" fillId="6" borderId="25" xfId="0" applyFont="1" applyFill="1" applyBorder="1" applyAlignment="1" applyProtection="1">
      <alignment horizontal="left" vertical="center" wrapText="1"/>
      <protection locked="0"/>
    </xf>
    <xf numFmtId="0" fontId="30" fillId="3" borderId="14" xfId="0" applyFont="1" applyFill="1" applyBorder="1" applyAlignment="1" applyProtection="1">
      <alignment horizontal="left" vertical="center" wrapText="1"/>
      <protection locked="0"/>
    </xf>
    <xf numFmtId="0" fontId="30" fillId="3" borderId="15" xfId="0" applyFont="1" applyFill="1" applyBorder="1" applyAlignment="1" applyProtection="1">
      <alignment horizontal="left" vertical="center" wrapText="1"/>
      <protection locked="0"/>
    </xf>
    <xf numFmtId="0" fontId="30" fillId="3" borderId="16" xfId="0" applyFont="1" applyFill="1" applyBorder="1" applyAlignment="1" applyProtection="1">
      <alignment horizontal="left" vertical="center" wrapText="1"/>
      <protection locked="0"/>
    </xf>
    <xf numFmtId="0" fontId="31" fillId="2" borderId="14" xfId="0" applyFont="1" applyFill="1" applyBorder="1" applyAlignment="1" applyProtection="1">
      <alignment horizontal="left" vertical="center" wrapText="1"/>
      <protection locked="0"/>
    </xf>
    <xf numFmtId="0" fontId="31" fillId="2" borderId="15" xfId="0" applyFont="1" applyFill="1" applyBorder="1" applyAlignment="1" applyProtection="1">
      <alignment horizontal="left" vertical="center" wrapText="1"/>
      <protection locked="0"/>
    </xf>
    <xf numFmtId="0" fontId="31" fillId="2" borderId="16" xfId="0" applyFont="1" applyFill="1" applyBorder="1" applyAlignment="1" applyProtection="1">
      <alignment horizontal="left" vertical="center" wrapText="1"/>
      <protection locked="0"/>
    </xf>
    <xf numFmtId="0" fontId="30" fillId="3" borderId="14" xfId="0" applyFont="1" applyFill="1" applyBorder="1" applyAlignment="1" applyProtection="1">
      <alignment horizontal="center" vertical="center" wrapText="1"/>
      <protection locked="0"/>
    </xf>
    <xf numFmtId="0" fontId="30" fillId="3" borderId="15" xfId="0" applyFont="1" applyFill="1" applyBorder="1" applyAlignment="1" applyProtection="1">
      <alignment horizontal="center" vertical="center" wrapText="1"/>
      <protection locked="0"/>
    </xf>
    <xf numFmtId="0" fontId="30" fillId="3" borderId="16" xfId="0" applyFont="1" applyFill="1" applyBorder="1" applyAlignment="1" applyProtection="1">
      <alignment horizontal="center" vertical="center" wrapText="1"/>
      <protection locked="0"/>
    </xf>
    <xf numFmtId="0" fontId="32" fillId="2" borderId="14" xfId="0" applyFont="1" applyFill="1" applyBorder="1" applyAlignment="1" applyProtection="1">
      <alignment horizontal="left" vertical="center" wrapText="1"/>
      <protection locked="0"/>
    </xf>
    <xf numFmtId="0" fontId="32" fillId="2" borderId="15" xfId="0" applyFont="1" applyFill="1" applyBorder="1" applyAlignment="1" applyProtection="1">
      <alignment horizontal="left" vertical="center" wrapText="1"/>
      <protection locked="0"/>
    </xf>
    <xf numFmtId="0" fontId="32" fillId="2" borderId="16" xfId="0" applyFont="1" applyFill="1" applyBorder="1" applyAlignment="1" applyProtection="1">
      <alignment horizontal="left" vertical="center" wrapText="1"/>
      <protection locked="0"/>
    </xf>
    <xf numFmtId="0" fontId="30" fillId="2" borderId="14" xfId="0" applyFont="1" applyFill="1" applyBorder="1" applyAlignment="1" applyProtection="1">
      <alignment horizontal="left" vertical="center" wrapText="1"/>
      <protection locked="0"/>
    </xf>
    <xf numFmtId="0" fontId="30" fillId="2" borderId="15" xfId="0" applyFont="1" applyFill="1" applyBorder="1" applyAlignment="1" applyProtection="1">
      <alignment horizontal="left" vertical="center" wrapText="1"/>
      <protection locked="0"/>
    </xf>
    <xf numFmtId="0" fontId="30" fillId="2" borderId="16" xfId="0" applyFont="1" applyFill="1" applyBorder="1" applyAlignment="1" applyProtection="1">
      <alignment horizontal="left" vertical="center" wrapText="1"/>
      <protection locked="0"/>
    </xf>
    <xf numFmtId="0" fontId="30" fillId="2" borderId="2" xfId="0" applyFont="1" applyFill="1" applyBorder="1" applyAlignment="1" applyProtection="1">
      <alignment horizontal="center" vertical="center" wrapText="1"/>
      <protection locked="0"/>
    </xf>
    <xf numFmtId="0" fontId="31" fillId="6" borderId="2" xfId="0" applyFont="1" applyFill="1" applyBorder="1" applyAlignment="1" applyProtection="1">
      <alignment horizontal="left" vertical="center" wrapText="1"/>
      <protection locked="0"/>
    </xf>
    <xf numFmtId="0" fontId="31" fillId="6" borderId="2" xfId="0" applyFont="1" applyFill="1" applyBorder="1" applyAlignment="1" applyProtection="1">
      <alignment horizontal="left" vertical="top" wrapText="1"/>
      <protection locked="0"/>
    </xf>
    <xf numFmtId="0" fontId="30" fillId="2"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9" fillId="5" borderId="6" xfId="1" applyFont="1" applyFill="1" applyBorder="1" applyAlignment="1" applyProtection="1">
      <alignment horizontal="center" vertical="center" wrapText="1"/>
      <protection locked="0"/>
    </xf>
    <xf numFmtId="0" fontId="9" fillId="5" borderId="3" xfId="1" applyFont="1" applyFill="1" applyBorder="1" applyAlignment="1" applyProtection="1">
      <alignment horizontal="center" vertical="center" wrapText="1"/>
      <protection locked="0"/>
    </xf>
    <xf numFmtId="0" fontId="9" fillId="5" borderId="8" xfId="1" applyFont="1" applyFill="1" applyBorder="1" applyAlignment="1" applyProtection="1">
      <alignment horizontal="center" vertical="center" wrapText="1"/>
      <protection locked="0"/>
    </xf>
    <xf numFmtId="0" fontId="9" fillId="5" borderId="2" xfId="1" applyFont="1" applyFill="1" applyBorder="1" applyAlignment="1" applyProtection="1">
      <alignment horizontal="center" vertical="center" wrapText="1"/>
      <protection locked="0"/>
    </xf>
    <xf numFmtId="0" fontId="2" fillId="7" borderId="8" xfId="0" applyFont="1" applyFill="1" applyBorder="1" applyAlignment="1">
      <alignment horizontal="center" vertical="center"/>
    </xf>
    <xf numFmtId="0" fontId="30" fillId="2" borderId="2" xfId="0" applyFont="1" applyFill="1" applyBorder="1" applyAlignment="1">
      <alignment vertical="center" wrapText="1"/>
    </xf>
    <xf numFmtId="0" fontId="30" fillId="3" borderId="2" xfId="0" applyFont="1" applyFill="1" applyBorder="1" applyAlignment="1" applyProtection="1">
      <alignment vertical="center" wrapText="1"/>
      <protection locked="0"/>
    </xf>
    <xf numFmtId="0" fontId="30" fillId="7" borderId="2" xfId="0" applyFont="1" applyFill="1" applyBorder="1" applyAlignment="1">
      <alignment horizontal="center" vertical="center" wrapText="1"/>
    </xf>
    <xf numFmtId="49" fontId="21" fillId="6" borderId="0" xfId="0" applyNumberFormat="1" applyFont="1" applyFill="1" applyAlignment="1" applyProtection="1">
      <alignment horizontal="center" vertical="center" wrapText="1"/>
      <protection locked="0"/>
    </xf>
    <xf numFmtId="49" fontId="22" fillId="6" borderId="0" xfId="0" applyNumberFormat="1" applyFont="1" applyFill="1" applyAlignment="1" applyProtection="1">
      <alignment horizontal="center" vertical="center" wrapText="1"/>
      <protection locked="0"/>
    </xf>
    <xf numFmtId="49" fontId="13" fillId="6" borderId="0" xfId="0" applyNumberFormat="1" applyFont="1" applyFill="1" applyAlignment="1" applyProtection="1">
      <alignment horizontal="center" vertical="center" wrapText="1"/>
      <protection locked="0"/>
    </xf>
    <xf numFmtId="0" fontId="17" fillId="6" borderId="0" xfId="0" applyFont="1" applyFill="1" applyBorder="1" applyAlignment="1" applyProtection="1">
      <alignment horizontal="left" vertical="center" wrapText="1"/>
      <protection locked="0"/>
    </xf>
    <xf numFmtId="0" fontId="34" fillId="2" borderId="0" xfId="0" applyFont="1" applyFill="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31" fillId="2" borderId="14"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31" fillId="2" borderId="16" xfId="0" applyFont="1" applyFill="1" applyBorder="1" applyAlignment="1" applyProtection="1">
      <alignment vertical="center" wrapText="1"/>
      <protection locked="0"/>
    </xf>
    <xf numFmtId="0" fontId="10" fillId="6" borderId="2"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30" fillId="0" borderId="2" xfId="0" applyFont="1" applyBorder="1" applyAlignment="1">
      <alignment horizontal="center" vertical="center" wrapText="1"/>
    </xf>
    <xf numFmtId="0" fontId="30" fillId="0" borderId="9" xfId="0" applyFont="1" applyBorder="1" applyAlignment="1">
      <alignment horizontal="center" vertical="center" wrapText="1"/>
    </xf>
    <xf numFmtId="0" fontId="30" fillId="4" borderId="2" xfId="0" applyFont="1" applyFill="1" applyBorder="1" applyAlignment="1">
      <alignment horizontal="center" vertical="center" wrapText="1"/>
    </xf>
    <xf numFmtId="0" fontId="32" fillId="2" borderId="14" xfId="0" applyFont="1" applyFill="1" applyBorder="1" applyAlignment="1" applyProtection="1">
      <alignment vertical="center" wrapText="1"/>
      <protection locked="0"/>
    </xf>
    <xf numFmtId="0" fontId="32" fillId="2" borderId="15" xfId="0" applyFont="1" applyFill="1" applyBorder="1" applyAlignment="1" applyProtection="1">
      <alignment vertical="center" wrapText="1"/>
      <protection locked="0"/>
    </xf>
    <xf numFmtId="0" fontId="32" fillId="2" borderId="16" xfId="0" applyFont="1" applyFill="1" applyBorder="1" applyAlignment="1" applyProtection="1">
      <alignment vertical="center" wrapText="1"/>
      <protection locked="0"/>
    </xf>
    <xf numFmtId="0" fontId="30" fillId="3" borderId="2" xfId="0" applyFont="1" applyFill="1" applyBorder="1" applyAlignment="1" applyProtection="1">
      <alignment horizontal="center" vertical="center" wrapText="1"/>
      <protection locked="0"/>
    </xf>
    <xf numFmtId="0" fontId="30" fillId="0" borderId="2" xfId="0" applyFont="1" applyFill="1" applyBorder="1" applyAlignment="1" applyProtection="1">
      <alignment vertical="center" wrapText="1"/>
      <protection locked="0"/>
    </xf>
    <xf numFmtId="0" fontId="30" fillId="7" borderId="14"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32" fillId="2" borderId="14" xfId="0" applyFont="1" applyFill="1" applyBorder="1" applyAlignment="1" applyProtection="1">
      <alignment horizontal="left" vertical="top" wrapText="1"/>
      <protection locked="0"/>
    </xf>
    <xf numFmtId="0" fontId="32" fillId="2" borderId="15" xfId="0" applyFont="1" applyFill="1" applyBorder="1" applyAlignment="1" applyProtection="1">
      <alignment horizontal="left" vertical="top" wrapText="1"/>
      <protection locked="0"/>
    </xf>
    <xf numFmtId="0" fontId="32" fillId="2" borderId="16" xfId="0" applyFont="1" applyFill="1" applyBorder="1" applyAlignment="1" applyProtection="1">
      <alignment horizontal="left" vertical="top" wrapText="1"/>
      <protection locked="0"/>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2" fillId="7" borderId="10" xfId="0" applyFont="1" applyFill="1" applyBorder="1" applyAlignment="1">
      <alignment horizontal="center" vertical="center"/>
    </xf>
    <xf numFmtId="0" fontId="30" fillId="2" borderId="1" xfId="0" applyFont="1" applyFill="1" applyBorder="1" applyAlignment="1" applyProtection="1">
      <alignment horizontal="center" vertical="center" wrapText="1"/>
      <protection locked="0"/>
    </xf>
    <xf numFmtId="0" fontId="30" fillId="2" borderId="1" xfId="0" applyFont="1" applyFill="1" applyBorder="1" applyAlignment="1">
      <alignment vertical="center" wrapText="1"/>
    </xf>
    <xf numFmtId="0" fontId="30" fillId="3" borderId="1" xfId="0" applyFont="1" applyFill="1" applyBorder="1" applyAlignment="1" applyProtection="1">
      <alignment vertical="center" wrapText="1"/>
      <protection locked="0"/>
    </xf>
    <xf numFmtId="0" fontId="30" fillId="0" borderId="1" xfId="0" applyFont="1" applyBorder="1" applyAlignment="1">
      <alignment horizontal="center" vertical="center" wrapText="1"/>
    </xf>
    <xf numFmtId="0" fontId="32" fillId="2" borderId="20" xfId="0" applyFont="1" applyFill="1" applyBorder="1" applyAlignment="1" applyProtection="1">
      <alignment horizontal="left" vertical="center" wrapText="1"/>
      <protection locked="0"/>
    </xf>
    <xf numFmtId="0" fontId="30" fillId="0" borderId="11" xfId="0" applyFont="1" applyBorder="1" applyAlignment="1">
      <alignment horizontal="center" vertical="center" wrapText="1"/>
    </xf>
    <xf numFmtId="0" fontId="4"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3" borderId="0" xfId="0" applyFont="1" applyFill="1" applyBorder="1" applyAlignment="1" applyProtection="1">
      <alignment horizontal="justify" vertical="center" wrapText="1"/>
      <protection locked="0"/>
    </xf>
    <xf numFmtId="0" fontId="2" fillId="3" borderId="0" xfId="0" applyFont="1" applyFill="1" applyBorder="1" applyAlignment="1" applyProtection="1">
      <alignment horizontal="left" vertical="center" wrapText="1"/>
      <protection locked="0"/>
    </xf>
    <xf numFmtId="0" fontId="30" fillId="7"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 fillId="0" borderId="0" xfId="0" applyFont="1" applyBorder="1" applyAlignment="1" applyProtection="1">
      <alignment horizontal="center"/>
      <protection locked="0"/>
    </xf>
    <xf numFmtId="0" fontId="31" fillId="6" borderId="14" xfId="0" applyFont="1" applyFill="1" applyBorder="1" applyAlignment="1" applyProtection="1">
      <alignment horizontal="left" vertical="center" wrapText="1"/>
      <protection locked="0"/>
    </xf>
    <xf numFmtId="0" fontId="31" fillId="6" borderId="21" xfId="0" applyFont="1" applyFill="1" applyBorder="1" applyAlignment="1" applyProtection="1">
      <alignment horizontal="center" vertical="center" wrapText="1"/>
      <protection locked="0"/>
    </xf>
    <xf numFmtId="0" fontId="31" fillId="2" borderId="20" xfId="0" applyFont="1" applyFill="1" applyBorder="1" applyAlignment="1" applyProtection="1">
      <alignment vertical="center" wrapText="1"/>
      <protection locked="0"/>
    </xf>
    <xf numFmtId="0" fontId="30" fillId="3" borderId="20" xfId="0" applyFont="1" applyFill="1" applyBorder="1" applyAlignment="1" applyProtection="1">
      <alignment horizontal="center" vertical="center" wrapText="1"/>
      <protection locked="0"/>
    </xf>
    <xf numFmtId="0" fontId="30" fillId="3" borderId="20" xfId="0" applyFont="1" applyFill="1" applyBorder="1" applyAlignment="1" applyProtection="1">
      <alignment horizontal="left" vertical="center" wrapText="1"/>
      <protection locked="0"/>
    </xf>
    <xf numFmtId="0" fontId="0" fillId="7" borderId="0" xfId="0" applyFill="1" applyBorder="1" applyAlignment="1">
      <alignment horizontal="center" wrapText="1"/>
    </xf>
    <xf numFmtId="0" fontId="0" fillId="7" borderId="13" xfId="0" applyFill="1" applyBorder="1" applyAlignment="1">
      <alignment horizontal="center" wrapText="1"/>
    </xf>
    <xf numFmtId="0" fontId="24" fillId="2" borderId="0" xfId="0" applyFont="1" applyFill="1" applyAlignment="1">
      <alignment horizontal="center"/>
    </xf>
  </cellXfs>
  <cellStyles count="3">
    <cellStyle name="Excel Built-in Normal" xfId="2" xr:uid="{00000000-0005-0000-0000-000000000000}"/>
    <cellStyle name="Normal" xfId="0" builtinId="0"/>
    <cellStyle name="Normal 2" xfId="1" xr:uid="{00000000-0005-0000-0000-000002000000}"/>
  </cellStyles>
  <dxfs count="18">
    <dxf>
      <alignment horizontal="general" vertical="bottom" textRotation="0" wrapText="1" indent="0" justifyLastLine="0" shrinkToFit="0" readingOrder="0"/>
    </dxf>
    <dxf>
      <fill>
        <patternFill patternType="solid">
          <fgColor indexed="64"/>
          <bgColor theme="5" tint="-0.249977111117893"/>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295275</xdr:colOff>
      <xdr:row>18</xdr:row>
      <xdr:rowOff>298251</xdr:rowOff>
    </xdr:to>
    <xdr:sp macro="" textlink="">
      <xdr:nvSpPr>
        <xdr:cNvPr id="5" name="AutoShape 38" descr="Resultado de imagen para boton agregar icono">
          <a:extLst>
            <a:ext uri="{FF2B5EF4-FFF2-40B4-BE49-F238E27FC236}">
              <a16:creationId xmlns:a16="http://schemas.microsoft.com/office/drawing/2014/main" id="{43B47744-9773-4B5B-A81D-BFD822C6E1A2}"/>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295275</xdr:colOff>
      <xdr:row>18</xdr:row>
      <xdr:rowOff>298251</xdr:rowOff>
    </xdr:to>
    <xdr:sp macro="" textlink="">
      <xdr:nvSpPr>
        <xdr:cNvPr id="6" name="AutoShape 39" descr="Resultado de imagen para boton agregar icono">
          <a:extLst>
            <a:ext uri="{FF2B5EF4-FFF2-40B4-BE49-F238E27FC236}">
              <a16:creationId xmlns:a16="http://schemas.microsoft.com/office/drawing/2014/main" id="{97A22D3C-7332-48C4-B2ED-BF5F38249951}"/>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295275</xdr:colOff>
      <xdr:row>18</xdr:row>
      <xdr:rowOff>298251</xdr:rowOff>
    </xdr:to>
    <xdr:sp macro="" textlink="">
      <xdr:nvSpPr>
        <xdr:cNvPr id="7" name="AutoShape 40" descr="Resultado de imagen para boton agregar icono">
          <a:extLst>
            <a:ext uri="{FF2B5EF4-FFF2-40B4-BE49-F238E27FC236}">
              <a16:creationId xmlns:a16="http://schemas.microsoft.com/office/drawing/2014/main" id="{5AE89DF1-29E7-436E-B52B-7C6D1E5AEBE9}"/>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17</xdr:row>
      <xdr:rowOff>123825</xdr:rowOff>
    </xdr:from>
    <xdr:to>
      <xdr:col>7</xdr:col>
      <xdr:colOff>0</xdr:colOff>
      <xdr:row>19</xdr:row>
      <xdr:rowOff>0</xdr:rowOff>
    </xdr:to>
    <xdr:sp macro="[7]!MostrarFuente_Impacto" textlink="">
      <xdr:nvSpPr>
        <xdr:cNvPr id="9" name="Rectangle 53">
          <a:extLst>
            <a:ext uri="{FF2B5EF4-FFF2-40B4-BE49-F238E27FC236}">
              <a16:creationId xmlns:a16="http://schemas.microsoft.com/office/drawing/2014/main" id="{717CE832-D82A-4BEA-BF78-C7E41693B458}"/>
            </a:ext>
          </a:extLst>
        </xdr:cNvPr>
        <xdr:cNvSpPr>
          <a:spLocks noChangeArrowheads="1"/>
        </xdr:cNvSpPr>
      </xdr:nvSpPr>
      <xdr:spPr bwMode="auto">
        <a:xfrm>
          <a:off x="636270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2</xdr:col>
      <xdr:colOff>2953015</xdr:colOff>
      <xdr:row>0</xdr:row>
      <xdr:rowOff>0</xdr:rowOff>
    </xdr:from>
    <xdr:to>
      <xdr:col>4</xdr:col>
      <xdr:colOff>1244487</xdr:colOff>
      <xdr:row>0</xdr:row>
      <xdr:rowOff>1752807</xdr:rowOff>
    </xdr:to>
    <xdr:pic>
      <xdr:nvPicPr>
        <xdr:cNvPr id="11" name="Imagen 135">
          <a:extLst>
            <a:ext uri="{FF2B5EF4-FFF2-40B4-BE49-F238E27FC236}">
              <a16:creationId xmlns:a16="http://schemas.microsoft.com/office/drawing/2014/main" id="{EA6A91FE-BDA4-4782-B2E0-9557D40CB0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1998" y="0"/>
          <a:ext cx="5445747" cy="1752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1696049</xdr:rowOff>
    </xdr:from>
    <xdr:to>
      <xdr:col>64</xdr:col>
      <xdr:colOff>1146480</xdr:colOff>
      <xdr:row>0</xdr:row>
      <xdr:rowOff>1714980</xdr:rowOff>
    </xdr:to>
    <xdr:cxnSp macro="">
      <xdr:nvCxnSpPr>
        <xdr:cNvPr id="10" name="Conector recto 9">
          <a:extLst>
            <a:ext uri="{FF2B5EF4-FFF2-40B4-BE49-F238E27FC236}">
              <a16:creationId xmlns:a16="http://schemas.microsoft.com/office/drawing/2014/main" id="{F46A8C2B-7047-454F-91BC-866FA799C19E}"/>
            </a:ext>
          </a:extLst>
        </xdr:cNvPr>
        <xdr:cNvCxnSpPr/>
      </xdr:nvCxnSpPr>
      <xdr:spPr>
        <a:xfrm>
          <a:off x="0" y="1696049"/>
          <a:ext cx="81940892" cy="18931"/>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0</xdr:colOff>
      <xdr:row>19</xdr:row>
      <xdr:rowOff>0</xdr:rowOff>
    </xdr:from>
    <xdr:ext cx="295275" cy="310215"/>
    <xdr:sp macro="" textlink="">
      <xdr:nvSpPr>
        <xdr:cNvPr id="12" name="AutoShape 38" descr="Resultado de imagen para boton agregar icono">
          <a:extLst>
            <a:ext uri="{FF2B5EF4-FFF2-40B4-BE49-F238E27FC236}">
              <a16:creationId xmlns:a16="http://schemas.microsoft.com/office/drawing/2014/main" id="{D7F3510E-07DF-4E72-9A6A-63855EDD765A}"/>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295275" cy="310215"/>
    <xdr:sp macro="" textlink="">
      <xdr:nvSpPr>
        <xdr:cNvPr id="13" name="AutoShape 39" descr="Resultado de imagen para boton agregar icono">
          <a:extLst>
            <a:ext uri="{FF2B5EF4-FFF2-40B4-BE49-F238E27FC236}">
              <a16:creationId xmlns:a16="http://schemas.microsoft.com/office/drawing/2014/main" id="{7F7F2EF5-5BB6-40E2-844B-041ED08AD4B1}"/>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295275" cy="310215"/>
    <xdr:sp macro="" textlink="">
      <xdr:nvSpPr>
        <xdr:cNvPr id="14" name="AutoShape 40" descr="Resultado de imagen para boton agregar icono">
          <a:extLst>
            <a:ext uri="{FF2B5EF4-FFF2-40B4-BE49-F238E27FC236}">
              <a16:creationId xmlns:a16="http://schemas.microsoft.com/office/drawing/2014/main" id="{9D5B5C31-533D-4EBB-B686-5F1D22F115C9}"/>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295275" cy="310215"/>
    <xdr:sp macro="" textlink="">
      <xdr:nvSpPr>
        <xdr:cNvPr id="15" name="AutoShape 42" descr="Z">
          <a:extLst>
            <a:ext uri="{FF2B5EF4-FFF2-40B4-BE49-F238E27FC236}">
              <a16:creationId xmlns:a16="http://schemas.microsoft.com/office/drawing/2014/main" id="{59CD6524-15D0-4D4B-AF0D-56D91B8C46AD}"/>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xdr:row>
      <xdr:rowOff>0</xdr:rowOff>
    </xdr:from>
    <xdr:ext cx="295275" cy="312592"/>
    <xdr:sp macro="" textlink="">
      <xdr:nvSpPr>
        <xdr:cNvPr id="16" name="AutoShape 38" descr="Resultado de imagen para boton agregar icono">
          <a:extLst>
            <a:ext uri="{FF2B5EF4-FFF2-40B4-BE49-F238E27FC236}">
              <a16:creationId xmlns:a16="http://schemas.microsoft.com/office/drawing/2014/main" id="{1D13DBBB-36A4-47DB-8367-3CD1CEAEE01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xdr:row>
      <xdr:rowOff>0</xdr:rowOff>
    </xdr:from>
    <xdr:ext cx="295275" cy="312592"/>
    <xdr:sp macro="" textlink="">
      <xdr:nvSpPr>
        <xdr:cNvPr id="17" name="AutoShape 39" descr="Resultado de imagen para boton agregar icono">
          <a:extLst>
            <a:ext uri="{FF2B5EF4-FFF2-40B4-BE49-F238E27FC236}">
              <a16:creationId xmlns:a16="http://schemas.microsoft.com/office/drawing/2014/main" id="{2DE16CEA-835E-41DE-AB78-45CC09A925A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xdr:row>
      <xdr:rowOff>0</xdr:rowOff>
    </xdr:from>
    <xdr:ext cx="295275" cy="312592"/>
    <xdr:sp macro="" textlink="">
      <xdr:nvSpPr>
        <xdr:cNvPr id="18" name="AutoShape 40" descr="Resultado de imagen para boton agregar icono">
          <a:extLst>
            <a:ext uri="{FF2B5EF4-FFF2-40B4-BE49-F238E27FC236}">
              <a16:creationId xmlns:a16="http://schemas.microsoft.com/office/drawing/2014/main" id="{99DCF19C-9074-4BA8-988A-B4E20B7F6430}"/>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xdr:row>
      <xdr:rowOff>0</xdr:rowOff>
    </xdr:from>
    <xdr:ext cx="295275" cy="312592"/>
    <xdr:sp macro="" textlink="">
      <xdr:nvSpPr>
        <xdr:cNvPr id="19" name="AutoShape 42" descr="Z">
          <a:extLst>
            <a:ext uri="{FF2B5EF4-FFF2-40B4-BE49-F238E27FC236}">
              <a16:creationId xmlns:a16="http://schemas.microsoft.com/office/drawing/2014/main" id="{D8D0E064-259F-40CD-8E41-B6560FA31ADE}"/>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310215"/>
    <xdr:sp macro="" textlink="">
      <xdr:nvSpPr>
        <xdr:cNvPr id="20" name="AutoShape 38" descr="Resultado de imagen para boton agregar icono">
          <a:extLst>
            <a:ext uri="{FF2B5EF4-FFF2-40B4-BE49-F238E27FC236}">
              <a16:creationId xmlns:a16="http://schemas.microsoft.com/office/drawing/2014/main" id="{5DAFB2FD-91A9-4A1B-976D-DDCC73A274FB}"/>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310215"/>
    <xdr:sp macro="" textlink="">
      <xdr:nvSpPr>
        <xdr:cNvPr id="21" name="AutoShape 39" descr="Resultado de imagen para boton agregar icono">
          <a:extLst>
            <a:ext uri="{FF2B5EF4-FFF2-40B4-BE49-F238E27FC236}">
              <a16:creationId xmlns:a16="http://schemas.microsoft.com/office/drawing/2014/main" id="{467789D8-6105-4688-A1E3-9089EF241307}"/>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310215"/>
    <xdr:sp macro="" textlink="">
      <xdr:nvSpPr>
        <xdr:cNvPr id="22" name="AutoShape 40" descr="Resultado de imagen para boton agregar icono">
          <a:extLst>
            <a:ext uri="{FF2B5EF4-FFF2-40B4-BE49-F238E27FC236}">
              <a16:creationId xmlns:a16="http://schemas.microsoft.com/office/drawing/2014/main" id="{23098DA6-B7D7-43E1-B394-C692BD55FE18}"/>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310215"/>
    <xdr:sp macro="" textlink="">
      <xdr:nvSpPr>
        <xdr:cNvPr id="23" name="AutoShape 42" descr="Z">
          <a:extLst>
            <a:ext uri="{FF2B5EF4-FFF2-40B4-BE49-F238E27FC236}">
              <a16:creationId xmlns:a16="http://schemas.microsoft.com/office/drawing/2014/main" id="{57B7B53F-CD38-4804-ABB0-D498FDD25F05}"/>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PLE-PIN-F001%20Matriz%20de%20riesgos%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rlos.espinosa/Downloads/ple-pin-f001_0%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Matriz Riesgos Gestión"/>
      <sheetName val="Listados"/>
      <sheetName val="Riesgos Seg. Información"/>
      <sheetName val="Seguridad Información"/>
      <sheetName val="Probabilidad Seguridad Informac"/>
      <sheetName val="Corrupción"/>
      <sheetName val="CONTROLES"/>
      <sheetName val="Matriz de calificación"/>
    </sheetNames>
    <sheetDataSet>
      <sheetData sheetId="0"/>
      <sheetData sheetId="1"/>
      <sheetData sheetId="2">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row r="13">
          <cell r="K13" t="str">
            <v>Insignificante</v>
          </cell>
          <cell r="L13">
            <v>1</v>
          </cell>
        </row>
        <row r="14">
          <cell r="K14" t="str">
            <v>Menor</v>
          </cell>
          <cell r="L14">
            <v>2</v>
          </cell>
        </row>
        <row r="15">
          <cell r="K15" t="str">
            <v>Moderado</v>
          </cell>
          <cell r="L15">
            <v>3</v>
          </cell>
        </row>
        <row r="16">
          <cell r="K16" t="str">
            <v>Mayor</v>
          </cell>
          <cell r="L16">
            <v>4</v>
          </cell>
        </row>
        <row r="17">
          <cell r="K17" t="str">
            <v>Catastrófico</v>
          </cell>
          <cell r="L17">
            <v>5</v>
          </cell>
        </row>
        <row r="19">
          <cell r="K19" t="str">
            <v>Rara Vez</v>
          </cell>
        </row>
        <row r="20">
          <cell r="K20" t="str">
            <v>Rara Vez</v>
          </cell>
        </row>
        <row r="21">
          <cell r="K21" t="str">
            <v>Improbable</v>
          </cell>
        </row>
        <row r="22">
          <cell r="K22" t="str">
            <v>Posible</v>
          </cell>
        </row>
        <row r="23">
          <cell r="K23" t="str">
            <v>Probable</v>
          </cell>
        </row>
        <row r="26">
          <cell r="K26" t="str">
            <v>Insignificante</v>
          </cell>
        </row>
        <row r="27">
          <cell r="K27" t="str">
            <v>Insignificante</v>
          </cell>
        </row>
        <row r="28">
          <cell r="K28" t="str">
            <v>Insignificante</v>
          </cell>
        </row>
        <row r="29">
          <cell r="K29" t="str">
            <v>Menor</v>
          </cell>
        </row>
        <row r="31">
          <cell r="K31" t="str">
            <v>Mayor</v>
          </cell>
        </row>
        <row r="32">
          <cell r="K32" t="str">
            <v>Catastrófico</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ple-pin-f001_0 (5) (1)"/>
    </sheetNames>
    <definedNames>
      <definedName name="MostrarFuente_Impacto"/>
    </definedNames>
    <sheetDataSet>
      <sheetData sheetId="0"/>
      <sheetData sheetId="1">
        <row r="354">
          <cell r="BN354" t="str">
            <v>Estratégico</v>
          </cell>
        </row>
      </sheetData>
      <sheetData sheetId="2"/>
      <sheetData sheetId="3"/>
      <sheetData sheetId="4">
        <row r="39">
          <cell r="C39">
            <v>0</v>
          </cell>
        </row>
      </sheetData>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44" totalsRowShown="0" headerRowDxfId="1">
  <tableColumns count="5">
    <tableColumn id="1" xr3:uid="{00000000-0010-0000-0000-000001000000}" name="Descripción" dataDxfId="0"/>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CB575"/>
  <sheetViews>
    <sheetView showGridLines="0" tabSelected="1" topLeftCell="A29" zoomScale="70" zoomScaleNormal="70" zoomScaleSheetLayoutView="50" workbookViewId="0">
      <selection activeCell="A18" sqref="A18"/>
    </sheetView>
  </sheetViews>
  <sheetFormatPr baseColWidth="10" defaultColWidth="11.5" defaultRowHeight="15" x14ac:dyDescent="0.2"/>
  <cols>
    <col min="1" max="1" width="7.6640625" style="1" customWidth="1"/>
    <col min="2" max="2" width="33.5" style="62" customWidth="1"/>
    <col min="3" max="3" width="59.5" style="62" customWidth="1"/>
    <col min="4" max="4" width="43.5" style="2" customWidth="1"/>
    <col min="5" max="5" width="22.83203125" style="2" customWidth="1"/>
    <col min="6" max="6" width="28.83203125" style="2" customWidth="1"/>
    <col min="7" max="7" width="48.83203125" style="2" customWidth="1"/>
    <col min="8" max="8" width="27.33203125" style="2" customWidth="1"/>
    <col min="9" max="9" width="25.5" style="2" customWidth="1"/>
    <col min="10" max="10" width="56.1640625" style="83" customWidth="1"/>
    <col min="11" max="11" width="15.6640625" style="62" customWidth="1"/>
    <col min="12" max="12" width="16.6640625" style="62" customWidth="1"/>
    <col min="13" max="13" width="18.83203125" style="62" customWidth="1"/>
    <col min="14" max="14" width="17.5" style="62" customWidth="1"/>
    <col min="15" max="15" width="15" style="62" customWidth="1"/>
    <col min="16" max="16" width="14.5" style="62" customWidth="1"/>
    <col min="17" max="17" width="16.1640625" style="62" customWidth="1"/>
    <col min="18" max="18" width="18.6640625" style="62" customWidth="1"/>
    <col min="19" max="19" width="14" style="62" customWidth="1"/>
    <col min="20" max="20" width="15.5" style="62" customWidth="1"/>
    <col min="21" max="21" width="17.1640625" style="62" customWidth="1"/>
    <col min="22" max="22" width="15.1640625" style="62" customWidth="1"/>
    <col min="23" max="23" width="14.1640625" style="62" customWidth="1"/>
    <col min="24" max="24" width="16.33203125" style="62" customWidth="1"/>
    <col min="25" max="25" width="13.83203125" style="62" customWidth="1"/>
    <col min="26" max="26" width="16.33203125" style="62" customWidth="1"/>
    <col min="27" max="27" width="13.83203125" style="62" customWidth="1"/>
    <col min="28" max="28" width="13" style="62" customWidth="1"/>
    <col min="29" max="29" width="15.5" style="62" customWidth="1"/>
    <col min="30" max="30" width="16" style="62" customWidth="1"/>
    <col min="31" max="31" width="13.5" style="3" customWidth="1"/>
    <col min="32" max="32" width="8.5" style="3" hidden="1" customWidth="1"/>
    <col min="33" max="33" width="15.5" style="3" customWidth="1"/>
    <col min="34" max="34" width="0.5" style="3" customWidth="1"/>
    <col min="35" max="35" width="20.33203125" style="3" customWidth="1"/>
    <col min="36" max="36" width="156.5" style="62" customWidth="1"/>
    <col min="37" max="37" width="52.6640625" style="62" customWidth="1"/>
    <col min="38" max="38" width="16.5" style="62" customWidth="1"/>
    <col min="39" max="39" width="20" style="62" customWidth="1"/>
    <col min="40" max="40" width="0.6640625" style="62" hidden="1" customWidth="1"/>
    <col min="41" max="41" width="22.83203125" style="62" customWidth="1"/>
    <col min="42" max="42" width="0.6640625" style="62" hidden="1" customWidth="1"/>
    <col min="43" max="43" width="28.1640625" style="62" bestFit="1" customWidth="1"/>
    <col min="44" max="44" width="0.5" style="62" hidden="1" customWidth="1"/>
    <col min="45" max="45" width="34.6640625" style="62" bestFit="1" customWidth="1"/>
    <col min="46" max="46" width="6.83203125" style="62" hidden="1" customWidth="1"/>
    <col min="47" max="47" width="24.1640625" style="62" customWidth="1"/>
    <col min="48" max="48" width="6" style="62" hidden="1" customWidth="1"/>
    <col min="49" max="49" width="27.83203125" style="62" customWidth="1"/>
    <col min="50" max="50" width="4.5" style="62" hidden="1" customWidth="1"/>
    <col min="51" max="51" width="23.83203125" style="62" bestFit="1" customWidth="1"/>
    <col min="52" max="52" width="6.1640625" style="62" hidden="1" customWidth="1"/>
    <col min="53" max="53" width="15.83203125" style="62" customWidth="1"/>
    <col min="54" max="54" width="27" style="62" customWidth="1"/>
    <col min="55" max="56" width="20.5" style="62" customWidth="1"/>
    <col min="57" max="59" width="15.5" style="62" customWidth="1"/>
    <col min="60" max="60" width="18.83203125" style="62" customWidth="1"/>
    <col min="61" max="61" width="15.5" style="62" customWidth="1"/>
    <col min="62" max="62" width="15.5" style="62" hidden="1" customWidth="1"/>
    <col min="63" max="63" width="22.33203125" style="3" customWidth="1"/>
    <col min="64" max="64" width="23.6640625" style="3" customWidth="1"/>
    <col min="65" max="65" width="19.5" style="62" customWidth="1"/>
    <col min="66" max="66" width="33" style="62" customWidth="1"/>
    <col min="67" max="81" width="0" style="58" hidden="1" customWidth="1"/>
    <col min="82" max="16384" width="11.5" style="58"/>
  </cols>
  <sheetData>
    <row r="1" spans="1:80" ht="147.75" customHeight="1" x14ac:dyDescent="0.2">
      <c r="A1" s="147" t="s">
        <v>189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57"/>
      <c r="BX1" s="57"/>
      <c r="BY1" s="57"/>
      <c r="BZ1" s="57"/>
      <c r="CA1" s="57"/>
      <c r="CB1" s="57"/>
    </row>
    <row r="2" spans="1:80" ht="16" x14ac:dyDescent="0.2">
      <c r="A2" s="9"/>
      <c r="B2" s="9"/>
      <c r="C2" s="9"/>
      <c r="D2" s="9"/>
      <c r="E2" s="9"/>
      <c r="F2" s="57"/>
      <c r="G2" s="57"/>
      <c r="H2" s="9"/>
      <c r="I2" s="9"/>
      <c r="J2" s="9"/>
      <c r="K2" s="9"/>
      <c r="L2" s="9"/>
      <c r="O2" s="9"/>
      <c r="P2" s="9"/>
      <c r="Q2" s="9"/>
      <c r="R2" s="9"/>
      <c r="S2" s="9"/>
      <c r="T2" s="9"/>
      <c r="U2" s="9"/>
      <c r="V2" s="9"/>
      <c r="W2" s="9"/>
      <c r="X2" s="9"/>
      <c r="Y2" s="9"/>
      <c r="Z2" s="9"/>
      <c r="AA2" s="9"/>
      <c r="AB2" s="9"/>
      <c r="AC2" s="9"/>
      <c r="AD2" s="9"/>
      <c r="AE2" s="9"/>
      <c r="AF2" s="9"/>
      <c r="AG2" s="9"/>
      <c r="AH2" s="9"/>
      <c r="AI2" s="9"/>
      <c r="AJ2" s="9"/>
      <c r="AK2" s="45" t="s">
        <v>195</v>
      </c>
      <c r="AL2" s="46" t="s">
        <v>196</v>
      </c>
      <c r="AM2" s="10"/>
      <c r="AN2" s="10"/>
      <c r="AO2" s="10"/>
      <c r="AP2" s="10"/>
      <c r="AQ2" s="59"/>
      <c r="AR2" s="59"/>
      <c r="AS2" s="59"/>
      <c r="AT2" s="59"/>
      <c r="AU2" s="11"/>
      <c r="AV2" s="11"/>
      <c r="AW2" s="11"/>
      <c r="AX2" s="11"/>
      <c r="AY2" s="11"/>
      <c r="AZ2" s="11"/>
      <c r="BA2" s="11"/>
      <c r="BB2" s="11"/>
      <c r="BC2" s="11"/>
      <c r="BD2" s="11"/>
      <c r="BE2" s="11"/>
      <c r="BF2" s="11"/>
      <c r="BG2" s="11"/>
      <c r="BH2" s="57"/>
      <c r="BI2" s="57"/>
      <c r="BJ2" s="57"/>
      <c r="BK2" s="57"/>
      <c r="BL2" s="57"/>
      <c r="BM2" s="60"/>
      <c r="BN2" s="12"/>
      <c r="BO2" s="12"/>
      <c r="BP2" s="60"/>
      <c r="BQ2" s="60"/>
      <c r="BR2" s="13"/>
      <c r="BS2" s="60"/>
      <c r="BT2" s="60"/>
      <c r="BU2" s="57"/>
      <c r="BV2" s="14"/>
      <c r="BW2" s="57"/>
      <c r="BX2" s="57"/>
      <c r="BY2" s="57"/>
      <c r="BZ2" s="57"/>
      <c r="CA2" s="57"/>
      <c r="CB2" s="57"/>
    </row>
    <row r="3" spans="1:80" ht="31.5" customHeight="1" x14ac:dyDescent="0.2">
      <c r="A3" s="9"/>
      <c r="B3" s="9"/>
      <c r="C3" s="9"/>
      <c r="D3" s="9"/>
      <c r="E3" s="9"/>
      <c r="F3" s="57"/>
      <c r="G3" s="57"/>
      <c r="H3" s="9"/>
      <c r="I3" s="9"/>
      <c r="J3" s="9"/>
      <c r="K3" s="9"/>
      <c r="L3" s="9"/>
      <c r="O3" s="9"/>
      <c r="P3" s="9"/>
      <c r="Q3" s="9"/>
      <c r="R3" s="9"/>
      <c r="S3" s="9"/>
      <c r="T3" s="9"/>
      <c r="U3" s="9"/>
      <c r="V3" s="9"/>
      <c r="W3" s="9"/>
      <c r="X3" s="9"/>
      <c r="Y3" s="9"/>
      <c r="Z3" s="9"/>
      <c r="AA3" s="9"/>
      <c r="AB3" s="9"/>
      <c r="AC3" s="9"/>
      <c r="AD3" s="9"/>
      <c r="AE3" s="9"/>
      <c r="AF3" s="9"/>
      <c r="AG3" s="9"/>
      <c r="AH3" s="9"/>
      <c r="AI3" s="9"/>
      <c r="AJ3" s="9"/>
      <c r="AK3" s="9" t="s">
        <v>194</v>
      </c>
      <c r="AL3" s="46">
        <v>4</v>
      </c>
      <c r="AM3" s="10"/>
      <c r="AN3" s="10"/>
      <c r="AO3" s="15"/>
      <c r="AP3" s="10"/>
      <c r="AQ3" s="59"/>
      <c r="AR3" s="59"/>
      <c r="AS3" s="59"/>
      <c r="AT3" s="59"/>
      <c r="AU3" s="11"/>
      <c r="AV3" s="11"/>
      <c r="AW3" s="11"/>
      <c r="AX3" s="11"/>
      <c r="AY3" s="11"/>
      <c r="AZ3" s="11"/>
      <c r="BA3" s="11"/>
      <c r="BB3" s="11"/>
      <c r="BC3" s="11"/>
      <c r="BD3" s="11"/>
      <c r="BE3" s="11"/>
      <c r="BF3" s="11"/>
      <c r="BG3" s="11"/>
      <c r="BH3" s="57"/>
      <c r="BI3" s="57"/>
      <c r="BJ3" s="57"/>
      <c r="BK3" s="57"/>
      <c r="BL3" s="57"/>
      <c r="BM3" s="60"/>
      <c r="BN3" s="12"/>
      <c r="BO3" s="12"/>
      <c r="BP3" s="60"/>
      <c r="BQ3" s="60"/>
      <c r="BR3" s="13"/>
      <c r="BS3" s="60"/>
      <c r="BT3" s="60"/>
      <c r="BU3" s="57"/>
      <c r="BV3" s="14"/>
      <c r="BW3" s="57"/>
      <c r="BX3" s="57"/>
      <c r="BY3" s="57"/>
      <c r="BZ3" s="57"/>
      <c r="CA3" s="57"/>
      <c r="CB3" s="57"/>
    </row>
    <row r="4" spans="1:80" ht="31.5" customHeight="1" x14ac:dyDescent="0.2">
      <c r="A4" s="9"/>
      <c r="B4" s="92" t="s">
        <v>180</v>
      </c>
      <c r="C4" s="150" t="s">
        <v>356</v>
      </c>
      <c r="D4" s="150"/>
      <c r="E4" s="150"/>
      <c r="F4" s="150"/>
      <c r="G4" s="57"/>
      <c r="H4" s="9"/>
      <c r="I4" s="9"/>
      <c r="J4" s="9"/>
      <c r="K4" s="9"/>
      <c r="L4" s="9"/>
      <c r="O4" s="9"/>
      <c r="P4" s="9"/>
      <c r="Q4" s="9"/>
      <c r="R4" s="9"/>
      <c r="S4" s="9"/>
      <c r="T4" s="9"/>
      <c r="U4" s="9"/>
      <c r="V4" s="9"/>
      <c r="W4" s="9"/>
      <c r="X4" s="9"/>
      <c r="Y4" s="9"/>
      <c r="Z4" s="9"/>
      <c r="AA4" s="9"/>
      <c r="AB4" s="9"/>
      <c r="AC4" s="9"/>
      <c r="AD4" s="9"/>
      <c r="AE4" s="9"/>
      <c r="AF4" s="9"/>
      <c r="AG4" s="9"/>
      <c r="AH4" s="9"/>
      <c r="AI4" s="9"/>
      <c r="AJ4" s="9"/>
      <c r="AK4" s="9" t="s">
        <v>197</v>
      </c>
      <c r="AL4" s="47">
        <v>44075</v>
      </c>
      <c r="AM4" s="10"/>
      <c r="AN4" s="10"/>
      <c r="AO4" s="15"/>
      <c r="AP4" s="10"/>
      <c r="AQ4" s="59"/>
      <c r="AR4" s="59"/>
      <c r="AS4" s="59"/>
      <c r="AT4" s="59"/>
      <c r="AU4" s="11"/>
      <c r="AV4" s="11"/>
      <c r="AW4" s="11"/>
      <c r="AX4" s="11"/>
      <c r="AY4" s="11"/>
      <c r="AZ4" s="11"/>
      <c r="BA4" s="11"/>
      <c r="BB4" s="11"/>
      <c r="BC4" s="11"/>
      <c r="BD4" s="57"/>
      <c r="BE4" s="57"/>
      <c r="BF4" s="57"/>
      <c r="BG4" s="57"/>
      <c r="BH4" s="57"/>
      <c r="BI4" s="57"/>
      <c r="BJ4" s="16"/>
      <c r="BK4" s="57"/>
      <c r="BL4" s="57"/>
      <c r="BM4" s="60"/>
      <c r="BN4" s="12"/>
      <c r="BO4" s="12"/>
      <c r="BP4" s="60"/>
      <c r="BQ4" s="60"/>
      <c r="BR4" s="13"/>
      <c r="BS4" s="60"/>
      <c r="BT4" s="60"/>
      <c r="BU4" s="57"/>
      <c r="BV4" s="14"/>
      <c r="BW4" s="57"/>
      <c r="BX4" s="57"/>
      <c r="BY4" s="57"/>
      <c r="BZ4" s="57"/>
      <c r="CA4" s="57"/>
      <c r="CB4" s="57"/>
    </row>
    <row r="5" spans="1:80" ht="31.5" customHeight="1" x14ac:dyDescent="0.2">
      <c r="A5" s="9"/>
      <c r="B5" s="89" t="s">
        <v>181</v>
      </c>
      <c r="C5" s="151" t="s">
        <v>357</v>
      </c>
      <c r="D5" s="151"/>
      <c r="E5" s="151"/>
      <c r="F5" s="151"/>
      <c r="G5" s="57"/>
      <c r="H5" s="9"/>
      <c r="I5" s="9"/>
      <c r="J5" s="9"/>
      <c r="K5" s="9"/>
      <c r="L5" s="9"/>
      <c r="O5" s="9"/>
      <c r="P5" s="9"/>
      <c r="Q5" s="9"/>
      <c r="R5" s="9"/>
      <c r="S5" s="9"/>
      <c r="T5" s="9"/>
      <c r="U5" s="9"/>
      <c r="V5" s="9"/>
      <c r="W5" s="9"/>
      <c r="X5" s="9"/>
      <c r="Y5" s="9"/>
      <c r="Z5" s="9"/>
      <c r="AA5" s="9"/>
      <c r="AB5" s="9"/>
      <c r="AC5" s="9"/>
      <c r="AD5" s="9"/>
      <c r="AE5" s="9"/>
      <c r="AF5" s="9"/>
      <c r="AG5" s="9"/>
      <c r="AH5" s="9"/>
      <c r="AI5" s="9"/>
      <c r="AJ5" s="9"/>
      <c r="AK5" s="9" t="s">
        <v>198</v>
      </c>
      <c r="AL5" s="46">
        <v>125541</v>
      </c>
      <c r="AM5" s="10"/>
      <c r="AN5" s="10"/>
      <c r="AO5" s="17"/>
      <c r="AP5" s="10"/>
      <c r="AQ5" s="59"/>
      <c r="AR5" s="59"/>
      <c r="AS5" s="59"/>
      <c r="AT5" s="59"/>
      <c r="AU5" s="11"/>
      <c r="AV5" s="11"/>
      <c r="AW5" s="11"/>
      <c r="AX5" s="11"/>
      <c r="AY5" s="11"/>
      <c r="AZ5" s="11"/>
      <c r="BA5" s="11"/>
      <c r="BB5" s="11"/>
      <c r="BC5" s="27"/>
      <c r="BD5" s="27"/>
      <c r="BE5" s="27"/>
      <c r="BF5" s="27"/>
      <c r="BG5" s="27"/>
      <c r="BH5" s="27"/>
      <c r="BI5" s="27"/>
      <c r="BJ5" s="27"/>
      <c r="BK5" s="27"/>
      <c r="BL5" s="27"/>
      <c r="BM5" s="27"/>
      <c r="BN5" s="27"/>
      <c r="BO5" s="12"/>
      <c r="BP5" s="60"/>
      <c r="BQ5" s="60"/>
      <c r="BR5" s="13"/>
      <c r="BS5" s="60"/>
      <c r="BT5" s="60"/>
      <c r="BU5" s="57"/>
      <c r="BV5" s="14"/>
      <c r="BW5" s="57"/>
      <c r="BX5" s="57"/>
      <c r="BY5" s="57"/>
      <c r="BZ5" s="57"/>
      <c r="CA5" s="57"/>
      <c r="CB5" s="57"/>
    </row>
    <row r="6" spans="1:80" ht="42" customHeight="1" x14ac:dyDescent="0.2">
      <c r="A6" s="18"/>
      <c r="B6" s="89" t="s">
        <v>182</v>
      </c>
      <c r="C6" s="90" t="s">
        <v>357</v>
      </c>
      <c r="D6" s="90"/>
      <c r="E6" s="90"/>
      <c r="F6" s="90"/>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19"/>
      <c r="AN6" s="19"/>
      <c r="AO6" s="19"/>
      <c r="AP6" s="19"/>
      <c r="AQ6" s="19"/>
      <c r="AR6" s="18"/>
      <c r="AS6" s="18"/>
      <c r="AT6" s="18"/>
      <c r="AU6" s="18"/>
      <c r="AV6" s="18"/>
      <c r="AW6" s="18"/>
      <c r="AX6" s="18"/>
      <c r="AY6" s="20"/>
      <c r="AZ6" s="20"/>
      <c r="BA6" s="20"/>
      <c r="BB6" s="20"/>
      <c r="BC6" s="27"/>
      <c r="BD6" s="27"/>
      <c r="BE6" s="27"/>
      <c r="BF6" s="27"/>
      <c r="BG6" s="27"/>
      <c r="BH6" s="27"/>
      <c r="BI6" s="27"/>
      <c r="BJ6" s="27"/>
      <c r="BK6" s="27"/>
      <c r="BL6" s="27"/>
      <c r="BM6" s="27"/>
      <c r="BN6" s="27"/>
      <c r="BO6" s="23"/>
      <c r="BP6" s="22"/>
      <c r="BQ6" s="22"/>
      <c r="BR6" s="22"/>
      <c r="BS6" s="22"/>
      <c r="BT6" s="22"/>
      <c r="BU6" s="24"/>
      <c r="BV6" s="24"/>
      <c r="BW6" s="24"/>
      <c r="BX6" s="24"/>
      <c r="BY6" s="21"/>
      <c r="BZ6" s="21"/>
      <c r="CA6" s="21"/>
      <c r="CB6" s="21"/>
    </row>
    <row r="7" spans="1:80" ht="16" x14ac:dyDescent="0.2">
      <c r="A7" s="18"/>
      <c r="B7" s="57"/>
      <c r="C7" s="57"/>
      <c r="D7" s="57"/>
      <c r="E7" s="57"/>
      <c r="F7" s="57"/>
      <c r="G7" s="57"/>
      <c r="H7" s="57"/>
      <c r="I7" s="57"/>
      <c r="J7" s="82"/>
      <c r="K7" s="57"/>
      <c r="L7" s="57"/>
      <c r="M7" s="57"/>
      <c r="N7" s="61"/>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25"/>
      <c r="AS7" s="26"/>
      <c r="AT7" s="25"/>
      <c r="AU7" s="19"/>
      <c r="AV7" s="19"/>
      <c r="AW7" s="18"/>
      <c r="AX7" s="18"/>
      <c r="AY7" s="10"/>
      <c r="AZ7" s="10"/>
      <c r="BA7" s="10"/>
      <c r="BB7" s="10"/>
      <c r="BC7" s="27"/>
      <c r="BD7" s="27"/>
      <c r="BE7" s="27"/>
      <c r="BF7" s="27"/>
      <c r="BG7" s="27"/>
      <c r="BH7" s="27"/>
      <c r="BI7" s="27"/>
      <c r="BJ7" s="27"/>
      <c r="BK7" s="27"/>
      <c r="BL7" s="27"/>
      <c r="BN7" s="27"/>
      <c r="BO7" s="12"/>
      <c r="BP7" s="60"/>
      <c r="BQ7" s="60"/>
      <c r="BR7" s="60"/>
      <c r="BS7" s="60"/>
      <c r="BT7" s="60"/>
      <c r="BU7" s="63"/>
      <c r="BV7" s="28">
        <v>25</v>
      </c>
      <c r="BW7" s="63" t="s">
        <v>183</v>
      </c>
      <c r="BX7" s="63"/>
      <c r="BY7" s="57"/>
      <c r="BZ7" s="57"/>
      <c r="CA7" s="57"/>
      <c r="CB7" s="57"/>
    </row>
    <row r="8" spans="1:80" ht="16" x14ac:dyDescent="0.2">
      <c r="A8" s="18"/>
      <c r="B8" s="57"/>
      <c r="C8" s="29"/>
      <c r="D8" s="29"/>
      <c r="E8" s="29"/>
      <c r="F8" s="152" t="s">
        <v>184</v>
      </c>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57"/>
      <c r="AN8" s="57"/>
      <c r="AO8" s="57"/>
      <c r="AP8" s="57"/>
      <c r="AQ8" s="57"/>
      <c r="AR8" s="26"/>
      <c r="AS8" s="26"/>
      <c r="AT8" s="25"/>
      <c r="AU8" s="19"/>
      <c r="AV8" s="19"/>
      <c r="AW8" s="18"/>
      <c r="AX8" s="18"/>
      <c r="AY8" s="10"/>
      <c r="AZ8" s="10"/>
      <c r="BA8" s="10"/>
      <c r="BB8" s="10"/>
      <c r="BC8" s="27"/>
      <c r="BD8" s="27"/>
      <c r="BE8" s="27"/>
      <c r="BF8" s="27"/>
      <c r="BG8" s="27"/>
      <c r="BH8" s="27"/>
      <c r="BI8" s="27"/>
      <c r="BJ8" s="27"/>
      <c r="BK8" s="27"/>
      <c r="BL8" s="27"/>
      <c r="BN8" s="27"/>
      <c r="BO8" s="12"/>
      <c r="BP8" s="60"/>
      <c r="BQ8" s="60"/>
      <c r="BR8" s="60"/>
      <c r="BS8" s="60"/>
      <c r="BT8" s="60"/>
      <c r="BU8" s="63"/>
      <c r="BV8" s="28"/>
      <c r="BW8" s="63"/>
      <c r="BX8" s="63"/>
      <c r="BY8" s="57"/>
      <c r="BZ8" s="57"/>
      <c r="CA8" s="57"/>
      <c r="CB8" s="57"/>
    </row>
    <row r="9" spans="1:80" ht="16" x14ac:dyDescent="0.2">
      <c r="A9" s="30"/>
      <c r="B9" s="57"/>
      <c r="C9" s="57"/>
      <c r="D9" s="57"/>
      <c r="E9" s="57"/>
      <c r="F9" s="31" t="s">
        <v>185</v>
      </c>
      <c r="G9" s="31" t="s">
        <v>186</v>
      </c>
      <c r="H9" s="153" t="s">
        <v>187</v>
      </c>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57"/>
      <c r="AN9" s="57"/>
      <c r="AO9" s="57"/>
      <c r="AP9" s="57"/>
      <c r="AQ9" s="57"/>
      <c r="AR9" s="26"/>
      <c r="AS9" s="32"/>
      <c r="AT9" s="32"/>
      <c r="AU9" s="10"/>
      <c r="AV9" s="10"/>
      <c r="AW9" s="10"/>
      <c r="AX9" s="10"/>
      <c r="AY9" s="10"/>
      <c r="AZ9" s="10"/>
      <c r="BA9" s="10"/>
      <c r="BB9" s="10"/>
      <c r="BC9" s="27"/>
      <c r="BD9" s="27"/>
      <c r="BE9" s="27"/>
      <c r="BF9" s="27"/>
      <c r="BG9" s="27"/>
      <c r="BH9" s="27"/>
      <c r="BI9" s="27"/>
      <c r="BJ9" s="27"/>
      <c r="BK9" s="27"/>
      <c r="BL9" s="27"/>
      <c r="BN9" s="27"/>
      <c r="BO9" s="12"/>
      <c r="BP9" s="60"/>
      <c r="BQ9" s="60"/>
      <c r="BR9" s="60"/>
      <c r="BS9" s="60"/>
      <c r="BT9" s="60"/>
      <c r="BU9" s="63"/>
      <c r="BV9" s="28"/>
      <c r="BW9" s="63"/>
      <c r="BX9" s="63"/>
      <c r="BY9" s="57"/>
      <c r="BZ9" s="57"/>
      <c r="CA9" s="57"/>
      <c r="CB9" s="57"/>
    </row>
    <row r="10" spans="1:80" ht="74.25" customHeight="1" x14ac:dyDescent="0.2">
      <c r="A10" s="30"/>
      <c r="B10" s="57"/>
      <c r="C10" s="57"/>
      <c r="D10" s="57"/>
      <c r="E10" s="57"/>
      <c r="F10" s="95">
        <v>1</v>
      </c>
      <c r="G10" s="96" t="s">
        <v>302</v>
      </c>
      <c r="H10" s="136" t="s">
        <v>199</v>
      </c>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57"/>
      <c r="AN10" s="57"/>
      <c r="AO10" s="57"/>
      <c r="AP10" s="57"/>
      <c r="AQ10" s="57"/>
      <c r="AR10" s="26"/>
      <c r="AS10" s="32"/>
      <c r="AT10" s="32"/>
      <c r="AU10" s="10"/>
      <c r="AV10" s="10"/>
      <c r="AW10" s="10"/>
      <c r="AX10" s="10"/>
      <c r="AY10" s="10"/>
      <c r="AZ10" s="10"/>
      <c r="BA10" s="10"/>
      <c r="BB10" s="10"/>
      <c r="BC10" s="27"/>
      <c r="BD10" s="27"/>
      <c r="BE10" s="27"/>
      <c r="BF10" s="27"/>
      <c r="BG10" s="27"/>
      <c r="BH10" s="27"/>
      <c r="BI10" s="27"/>
      <c r="BJ10" s="27"/>
      <c r="BK10" s="27"/>
      <c r="BL10" s="27"/>
      <c r="BN10" s="27"/>
      <c r="BO10" s="12"/>
      <c r="BP10" s="60"/>
      <c r="BQ10" s="60"/>
      <c r="BR10" s="60"/>
      <c r="BS10" s="60"/>
      <c r="BT10" s="60"/>
      <c r="BU10" s="63"/>
      <c r="BV10" s="28"/>
      <c r="BW10" s="63"/>
      <c r="BX10" s="63"/>
      <c r="BY10" s="57"/>
      <c r="BZ10" s="57"/>
      <c r="CA10" s="57"/>
      <c r="CB10" s="57"/>
    </row>
    <row r="11" spans="1:80" ht="60.75" customHeight="1" x14ac:dyDescent="0.2">
      <c r="A11" s="30"/>
      <c r="B11" s="57"/>
      <c r="C11" s="57"/>
      <c r="D11" s="57"/>
      <c r="E11" s="57"/>
      <c r="F11" s="95">
        <v>2</v>
      </c>
      <c r="G11" s="96" t="s">
        <v>303</v>
      </c>
      <c r="H11" s="136" t="s">
        <v>200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57"/>
      <c r="AN11" s="57"/>
      <c r="AO11" s="57"/>
      <c r="AP11" s="57"/>
      <c r="AQ11" s="57"/>
      <c r="AR11" s="26"/>
      <c r="AS11" s="32"/>
      <c r="AT11" s="32"/>
      <c r="AU11" s="10"/>
      <c r="AV11" s="10"/>
      <c r="AW11" s="10"/>
      <c r="AX11" s="10"/>
      <c r="AY11" s="10"/>
      <c r="AZ11" s="10"/>
      <c r="BA11" s="10"/>
      <c r="BB11" s="10"/>
      <c r="BC11" s="27"/>
      <c r="BD11" s="27"/>
      <c r="BE11" s="27"/>
      <c r="BF11" s="27"/>
      <c r="BG11" s="27"/>
      <c r="BH11" s="27"/>
      <c r="BI11" s="27"/>
      <c r="BJ11" s="27"/>
      <c r="BK11" s="27"/>
      <c r="BL11" s="27"/>
      <c r="BN11" s="27"/>
      <c r="BO11" s="12"/>
      <c r="BP11" s="60"/>
      <c r="BQ11" s="60"/>
      <c r="BR11" s="60"/>
      <c r="BS11" s="60"/>
      <c r="BT11" s="60"/>
      <c r="BU11" s="63"/>
      <c r="BV11" s="28"/>
      <c r="BW11" s="63"/>
      <c r="BX11" s="63"/>
      <c r="BY11" s="57"/>
      <c r="BZ11" s="57"/>
      <c r="CA11" s="57"/>
      <c r="CB11" s="57"/>
    </row>
    <row r="12" spans="1:80" ht="53.25" customHeight="1" x14ac:dyDescent="0.2">
      <c r="A12" s="30"/>
      <c r="B12" s="57"/>
      <c r="C12" s="57"/>
      <c r="D12" s="57"/>
      <c r="E12" s="57"/>
      <c r="F12" s="95">
        <v>3</v>
      </c>
      <c r="G12" s="96" t="s">
        <v>304</v>
      </c>
      <c r="H12" s="136" t="s">
        <v>201</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57"/>
      <c r="AN12" s="57"/>
      <c r="AO12" s="57"/>
      <c r="AP12" s="57"/>
      <c r="AQ12" s="57"/>
      <c r="AR12" s="26"/>
      <c r="AS12" s="32"/>
      <c r="AT12" s="32"/>
      <c r="AU12" s="10"/>
      <c r="AV12" s="10"/>
      <c r="AW12" s="10"/>
      <c r="AX12" s="10"/>
      <c r="AY12" s="10"/>
      <c r="AZ12" s="10"/>
      <c r="BA12" s="10"/>
      <c r="BB12" s="10"/>
      <c r="BC12" s="27"/>
      <c r="BD12" s="27"/>
      <c r="BE12" s="27"/>
      <c r="BF12" s="27"/>
      <c r="BG12" s="27"/>
      <c r="BH12" s="27"/>
      <c r="BI12" s="27"/>
      <c r="BJ12" s="27"/>
      <c r="BK12" s="27"/>
      <c r="BL12" s="27"/>
      <c r="BN12" s="27"/>
      <c r="BO12" s="12"/>
      <c r="BP12" s="60"/>
      <c r="BQ12" s="60"/>
      <c r="BR12" s="60"/>
      <c r="BS12" s="60"/>
      <c r="BT12" s="60"/>
      <c r="BU12" s="63"/>
      <c r="BV12" s="28"/>
      <c r="BW12" s="63"/>
      <c r="BX12" s="63"/>
      <c r="BY12" s="57"/>
      <c r="BZ12" s="57"/>
      <c r="CA12" s="57"/>
      <c r="CB12" s="57"/>
    </row>
    <row r="13" spans="1:80" ht="36" customHeight="1" x14ac:dyDescent="0.2">
      <c r="A13" s="30"/>
      <c r="B13" s="57"/>
      <c r="C13" s="57"/>
      <c r="D13" s="57"/>
      <c r="E13" s="57"/>
      <c r="F13" s="95">
        <v>4</v>
      </c>
      <c r="G13" s="96" t="s">
        <v>305</v>
      </c>
      <c r="H13" s="136" t="s">
        <v>322</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57"/>
      <c r="AN13" s="57"/>
      <c r="AO13" s="57"/>
      <c r="AP13" s="57"/>
      <c r="AQ13" s="57"/>
      <c r="AR13" s="26"/>
      <c r="AS13" s="32"/>
      <c r="AT13" s="32"/>
      <c r="AU13" s="10"/>
      <c r="AV13" s="10"/>
      <c r="AW13" s="10"/>
      <c r="AX13" s="10"/>
      <c r="AY13" s="10"/>
      <c r="AZ13" s="10"/>
      <c r="BA13" s="10"/>
      <c r="BB13" s="10"/>
      <c r="BC13" s="27"/>
      <c r="BD13" s="27"/>
      <c r="BE13" s="27"/>
      <c r="BF13" s="27"/>
      <c r="BG13" s="27"/>
      <c r="BH13" s="27"/>
      <c r="BI13" s="27"/>
      <c r="BJ13" s="27"/>
      <c r="BK13" s="27"/>
      <c r="BL13" s="27"/>
      <c r="BN13" s="27"/>
      <c r="BO13" s="12"/>
      <c r="BP13" s="60"/>
      <c r="BQ13" s="60"/>
      <c r="BR13" s="60"/>
      <c r="BS13" s="60"/>
      <c r="BT13" s="60"/>
      <c r="BU13" s="63"/>
      <c r="BV13" s="28"/>
      <c r="BW13" s="63"/>
      <c r="BX13" s="63"/>
      <c r="BY13" s="57"/>
      <c r="BZ13" s="57"/>
      <c r="CA13" s="57"/>
      <c r="CB13" s="57"/>
    </row>
    <row r="14" spans="1:80" ht="57" customHeight="1" x14ac:dyDescent="0.2">
      <c r="A14" s="30"/>
      <c r="B14" s="57"/>
      <c r="C14" s="57"/>
      <c r="D14" s="57"/>
      <c r="E14" s="57"/>
      <c r="F14" s="95">
        <v>5</v>
      </c>
      <c r="G14" s="96" t="s">
        <v>306</v>
      </c>
      <c r="H14" s="136" t="s">
        <v>321</v>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57"/>
      <c r="AN14" s="57"/>
      <c r="AO14" s="57"/>
      <c r="AP14" s="57"/>
      <c r="AQ14" s="57"/>
      <c r="AR14" s="26"/>
      <c r="AS14" s="32"/>
      <c r="AT14" s="32"/>
      <c r="AU14" s="10"/>
      <c r="AV14" s="10"/>
      <c r="AW14" s="10"/>
      <c r="AX14" s="10"/>
      <c r="AY14" s="10"/>
      <c r="AZ14" s="10"/>
      <c r="BA14" s="10"/>
      <c r="BB14" s="10"/>
      <c r="BC14" s="27"/>
      <c r="BD14" s="27"/>
      <c r="BE14" s="27"/>
      <c r="BF14" s="27"/>
      <c r="BG14" s="27"/>
      <c r="BH14" s="27"/>
      <c r="BI14" s="27"/>
      <c r="BJ14" s="27"/>
      <c r="BK14" s="27"/>
      <c r="BL14" s="27"/>
      <c r="BN14" s="27"/>
      <c r="BO14" s="12"/>
      <c r="BP14" s="60"/>
      <c r="BQ14" s="60"/>
      <c r="BR14" s="60"/>
      <c r="BS14" s="60"/>
      <c r="BT14" s="60"/>
      <c r="BU14" s="63"/>
      <c r="BV14" s="28"/>
      <c r="BW14" s="63"/>
      <c r="BX14" s="63"/>
      <c r="BY14" s="57"/>
      <c r="BZ14" s="57"/>
      <c r="CA14" s="57"/>
      <c r="CB14" s="57"/>
    </row>
    <row r="15" spans="1:80" ht="42.75" customHeight="1" x14ac:dyDescent="0.2">
      <c r="A15" s="30"/>
      <c r="B15" s="57"/>
      <c r="C15" s="57"/>
      <c r="D15" s="57"/>
      <c r="E15" s="57"/>
      <c r="F15" s="95">
        <v>6</v>
      </c>
      <c r="G15" s="96" t="s">
        <v>307</v>
      </c>
      <c r="H15" s="136" t="s">
        <v>320</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57"/>
      <c r="AN15" s="57"/>
      <c r="AO15" s="57"/>
      <c r="AP15" s="57"/>
      <c r="AQ15" s="57"/>
      <c r="AR15" s="26"/>
      <c r="AS15" s="32"/>
      <c r="AT15" s="32"/>
      <c r="AU15" s="10"/>
      <c r="AV15" s="10"/>
      <c r="AW15" s="10"/>
      <c r="AX15" s="10"/>
      <c r="AY15" s="10"/>
      <c r="AZ15" s="10"/>
      <c r="BA15" s="10"/>
      <c r="BB15" s="10"/>
      <c r="BC15" s="27"/>
      <c r="BD15" s="27"/>
      <c r="BE15" s="27"/>
      <c r="BF15" s="27"/>
      <c r="BG15" s="27"/>
      <c r="BH15" s="27"/>
      <c r="BI15" s="27"/>
      <c r="BJ15" s="27"/>
      <c r="BK15" s="27"/>
      <c r="BL15" s="27"/>
      <c r="BN15" s="27"/>
      <c r="BO15" s="12"/>
      <c r="BP15" s="60"/>
      <c r="BQ15" s="60"/>
      <c r="BR15" s="60"/>
      <c r="BS15" s="60"/>
      <c r="BT15" s="60"/>
      <c r="BU15" s="63"/>
      <c r="BV15" s="28"/>
      <c r="BW15" s="63"/>
      <c r="BX15" s="63"/>
      <c r="BY15" s="57"/>
      <c r="BZ15" s="57"/>
      <c r="CA15" s="57"/>
      <c r="CB15" s="57"/>
    </row>
    <row r="16" spans="1:80" ht="49.5" customHeight="1" x14ac:dyDescent="0.2">
      <c r="A16" s="30"/>
      <c r="B16" s="57"/>
      <c r="C16" s="57"/>
      <c r="D16" s="57"/>
      <c r="E16" s="57"/>
      <c r="F16" s="95">
        <v>7</v>
      </c>
      <c r="G16" s="96" t="s">
        <v>308</v>
      </c>
      <c r="H16" s="136" t="s">
        <v>319</v>
      </c>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57"/>
      <c r="AN16" s="57"/>
      <c r="AO16" s="57"/>
      <c r="AP16" s="57"/>
      <c r="AQ16" s="57"/>
      <c r="AR16" s="26"/>
      <c r="AS16" s="32"/>
      <c r="AT16" s="32"/>
      <c r="AU16" s="10"/>
      <c r="AV16" s="10"/>
      <c r="AW16" s="10"/>
      <c r="AX16" s="10"/>
      <c r="AY16" s="10"/>
      <c r="AZ16" s="10"/>
      <c r="BA16" s="10"/>
      <c r="BB16" s="10"/>
      <c r="BC16" s="27"/>
      <c r="BD16" s="27"/>
      <c r="BE16" s="27"/>
      <c r="BF16" s="27"/>
      <c r="BG16" s="27"/>
      <c r="BH16" s="27"/>
      <c r="BI16" s="27"/>
      <c r="BJ16" s="27"/>
      <c r="BK16" s="27"/>
      <c r="BL16" s="27"/>
      <c r="BN16" s="27"/>
      <c r="BO16" s="12"/>
      <c r="BP16" s="60"/>
      <c r="BQ16" s="60"/>
      <c r="BR16" s="60"/>
      <c r="BS16" s="60"/>
      <c r="BT16" s="60"/>
      <c r="BU16" s="63"/>
      <c r="BV16" s="28"/>
      <c r="BW16" s="63"/>
      <c r="BX16" s="63"/>
      <c r="BY16" s="57"/>
      <c r="BZ16" s="57"/>
      <c r="CA16" s="57"/>
      <c r="CB16" s="57"/>
    </row>
    <row r="17" spans="1:80" ht="51.75" customHeight="1" x14ac:dyDescent="0.2">
      <c r="A17" s="30"/>
      <c r="B17" s="57"/>
      <c r="C17" s="57"/>
      <c r="D17" s="57"/>
      <c r="E17" s="57"/>
      <c r="F17" s="95">
        <v>8</v>
      </c>
      <c r="G17" s="96" t="s">
        <v>309</v>
      </c>
      <c r="H17" s="136" t="s">
        <v>318</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57"/>
      <c r="AN17" s="57"/>
      <c r="AO17" s="57"/>
      <c r="AP17" s="57"/>
      <c r="AQ17" s="57"/>
      <c r="AR17" s="26"/>
      <c r="AS17" s="32"/>
      <c r="AT17" s="32"/>
      <c r="AU17" s="10"/>
      <c r="AV17" s="10"/>
      <c r="AW17" s="10"/>
      <c r="AX17" s="10"/>
      <c r="AY17" s="10"/>
      <c r="AZ17" s="10"/>
      <c r="BA17" s="10"/>
      <c r="BB17" s="10"/>
      <c r="BC17" s="27"/>
      <c r="BD17" s="27"/>
      <c r="BE17" s="27"/>
      <c r="BF17" s="27"/>
      <c r="BG17" s="27"/>
      <c r="BH17" s="27"/>
      <c r="BI17" s="27"/>
      <c r="BJ17" s="27"/>
      <c r="BK17" s="27"/>
      <c r="BL17" s="27"/>
      <c r="BN17" s="27"/>
      <c r="BO17" s="12"/>
      <c r="BP17" s="60"/>
      <c r="BQ17" s="60"/>
      <c r="BR17" s="60"/>
      <c r="BS17" s="60"/>
      <c r="BT17" s="60"/>
      <c r="BU17" s="63"/>
      <c r="BV17" s="28"/>
      <c r="BW17" s="63"/>
      <c r="BX17" s="63"/>
      <c r="BY17" s="57"/>
      <c r="BZ17" s="57"/>
      <c r="CA17" s="57"/>
      <c r="CB17" s="57"/>
    </row>
    <row r="18" spans="1:80" ht="55.5" customHeight="1" x14ac:dyDescent="0.2">
      <c r="A18" s="30"/>
      <c r="B18" s="57"/>
      <c r="C18" s="57"/>
      <c r="D18" s="57"/>
      <c r="E18" s="57"/>
      <c r="F18" s="95">
        <v>9</v>
      </c>
      <c r="G18" s="96" t="s">
        <v>310</v>
      </c>
      <c r="H18" s="136" t="s">
        <v>317</v>
      </c>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57"/>
      <c r="AN18" s="57"/>
      <c r="AO18" s="57"/>
      <c r="AP18" s="57"/>
      <c r="AQ18" s="57"/>
      <c r="AR18" s="26"/>
      <c r="AS18" s="32"/>
      <c r="AT18" s="32"/>
      <c r="AU18" s="10"/>
      <c r="AV18" s="10"/>
      <c r="AW18" s="10"/>
      <c r="AX18" s="10"/>
      <c r="AY18" s="10"/>
      <c r="AZ18" s="10"/>
      <c r="BA18" s="10"/>
      <c r="BB18" s="10"/>
      <c r="BC18" s="27"/>
      <c r="BD18" s="27"/>
      <c r="BE18" s="27"/>
      <c r="BF18" s="27"/>
      <c r="BG18" s="27"/>
      <c r="BH18" s="27"/>
      <c r="BI18" s="27"/>
      <c r="BJ18" s="27"/>
      <c r="BK18" s="27"/>
      <c r="BL18" s="27"/>
      <c r="BN18" s="27"/>
      <c r="BO18" s="12"/>
      <c r="BP18" s="60"/>
      <c r="BQ18" s="60"/>
      <c r="BR18" s="60"/>
      <c r="BS18" s="60"/>
      <c r="BT18" s="60"/>
      <c r="BU18" s="63"/>
      <c r="BV18" s="28"/>
      <c r="BW18" s="63"/>
      <c r="BX18" s="63"/>
      <c r="BY18" s="57"/>
      <c r="BZ18" s="57"/>
      <c r="CA18" s="57"/>
      <c r="CB18" s="57"/>
    </row>
    <row r="19" spans="1:80" ht="30.75" customHeight="1" x14ac:dyDescent="0.2">
      <c r="A19" s="30"/>
      <c r="B19" s="57"/>
      <c r="C19" s="57"/>
      <c r="D19" s="57"/>
      <c r="E19" s="57"/>
      <c r="F19" s="95">
        <v>10</v>
      </c>
      <c r="G19" s="96" t="s">
        <v>311</v>
      </c>
      <c r="H19" s="136" t="s">
        <v>316</v>
      </c>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57"/>
      <c r="AN19" s="57"/>
      <c r="AO19" s="57"/>
      <c r="AP19" s="57"/>
      <c r="AQ19" s="57"/>
      <c r="AR19" s="26" t="s">
        <v>188</v>
      </c>
      <c r="AS19" s="32"/>
      <c r="AT19" s="32"/>
      <c r="AU19" s="10"/>
      <c r="AV19" s="10"/>
      <c r="AW19" s="10"/>
      <c r="AX19" s="10"/>
      <c r="AY19" s="10"/>
      <c r="AZ19" s="10"/>
      <c r="BA19" s="10"/>
      <c r="BB19" s="10"/>
      <c r="BC19" s="27"/>
      <c r="BD19" s="27"/>
      <c r="BE19" s="27"/>
      <c r="BF19" s="27"/>
      <c r="BG19" s="27"/>
      <c r="BH19" s="27"/>
      <c r="BI19" s="27"/>
      <c r="BJ19" s="27"/>
      <c r="BK19" s="27"/>
      <c r="BL19" s="27"/>
      <c r="BN19" s="27"/>
      <c r="BO19" s="12"/>
      <c r="BP19" s="60"/>
      <c r="BQ19" s="60"/>
      <c r="BR19" s="60"/>
      <c r="BS19" s="60"/>
      <c r="BT19" s="60"/>
      <c r="BU19" s="63"/>
      <c r="BV19" s="28"/>
      <c r="BW19" s="63"/>
      <c r="BX19" s="63"/>
      <c r="BY19" s="57"/>
      <c r="BZ19" s="57"/>
      <c r="CA19" s="57"/>
      <c r="CB19" s="57"/>
    </row>
    <row r="20" spans="1:80" ht="45" customHeight="1" x14ac:dyDescent="0.2">
      <c r="A20" s="30"/>
      <c r="B20" s="57"/>
      <c r="C20" s="57"/>
      <c r="D20" s="57"/>
      <c r="E20" s="57"/>
      <c r="F20" s="95">
        <v>11</v>
      </c>
      <c r="G20" s="96" t="s">
        <v>312</v>
      </c>
      <c r="H20" s="135" t="s">
        <v>315</v>
      </c>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0"/>
      <c r="AN20" s="10"/>
      <c r="AO20" s="10"/>
      <c r="AP20" s="20"/>
      <c r="AQ20" s="33"/>
      <c r="AR20" s="34"/>
      <c r="AS20" s="34"/>
      <c r="AT20" s="34"/>
      <c r="AU20" s="10"/>
      <c r="AV20" s="10"/>
      <c r="AW20" s="10"/>
      <c r="AX20" s="10"/>
      <c r="AY20" s="10"/>
      <c r="AZ20" s="10"/>
      <c r="BA20" s="10"/>
      <c r="BB20" s="10"/>
      <c r="BC20" s="27"/>
      <c r="BD20" s="27"/>
      <c r="BE20" s="27"/>
      <c r="BF20" s="27"/>
      <c r="BG20" s="27"/>
      <c r="BH20" s="27"/>
      <c r="BI20" s="27"/>
      <c r="BJ20" s="27"/>
      <c r="BK20" s="27"/>
      <c r="BL20" s="27"/>
      <c r="BN20" s="27"/>
      <c r="BO20" s="12"/>
      <c r="BP20" s="60"/>
      <c r="BQ20" s="60"/>
      <c r="BR20" s="60"/>
      <c r="BS20" s="60"/>
      <c r="BT20" s="60"/>
      <c r="BU20" s="63"/>
      <c r="BV20" s="28"/>
      <c r="BW20" s="63"/>
      <c r="BX20" s="63"/>
      <c r="BY20" s="57"/>
      <c r="BZ20" s="57"/>
      <c r="CA20" s="57"/>
      <c r="CB20" s="57"/>
    </row>
    <row r="21" spans="1:80" ht="60" customHeight="1" x14ac:dyDescent="0.2">
      <c r="A21" s="30"/>
      <c r="B21" s="57"/>
      <c r="C21" s="57"/>
      <c r="D21" s="57"/>
      <c r="E21" s="57"/>
      <c r="F21" s="95">
        <v>12</v>
      </c>
      <c r="G21" s="96" t="s">
        <v>313</v>
      </c>
      <c r="H21" s="135" t="s">
        <v>314</v>
      </c>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0"/>
      <c r="AN21" s="10"/>
      <c r="AO21" s="10"/>
      <c r="AP21" s="20"/>
      <c r="AQ21" s="33"/>
      <c r="AR21" s="34"/>
      <c r="AS21" s="34"/>
      <c r="AT21" s="34"/>
      <c r="AU21" s="10"/>
      <c r="AV21" s="10"/>
      <c r="AW21" s="10"/>
      <c r="AX21" s="10"/>
      <c r="AY21" s="10"/>
      <c r="AZ21" s="10"/>
      <c r="BA21" s="10"/>
      <c r="BB21" s="10"/>
      <c r="BC21" s="27"/>
      <c r="BD21" s="27"/>
      <c r="BE21" s="27"/>
      <c r="BF21" s="27"/>
      <c r="BG21" s="27"/>
      <c r="BH21" s="27"/>
      <c r="BI21" s="27"/>
      <c r="BJ21" s="27"/>
      <c r="BK21" s="27"/>
      <c r="BL21" s="27"/>
      <c r="BN21" s="27"/>
      <c r="BO21" s="12"/>
      <c r="BP21" s="60"/>
      <c r="BQ21" s="60"/>
      <c r="BR21" s="60"/>
      <c r="BS21" s="60"/>
      <c r="BT21" s="60"/>
      <c r="BU21" s="63"/>
      <c r="BV21" s="28"/>
      <c r="BW21" s="63"/>
      <c r="BX21" s="63"/>
      <c r="BY21" s="57"/>
      <c r="BZ21" s="57"/>
      <c r="CA21" s="57"/>
      <c r="CB21" s="57"/>
    </row>
    <row r="22" spans="1:80" ht="67.5" customHeight="1" x14ac:dyDescent="0.2">
      <c r="A22" s="30"/>
      <c r="B22" s="57"/>
      <c r="C22" s="57"/>
      <c r="D22" s="57"/>
      <c r="E22" s="57"/>
      <c r="F22" s="95">
        <v>13</v>
      </c>
      <c r="G22" s="95" t="s">
        <v>364</v>
      </c>
      <c r="H22" s="135" t="s">
        <v>365</v>
      </c>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0"/>
      <c r="AN22" s="10"/>
      <c r="AO22" s="10"/>
      <c r="AP22" s="20"/>
      <c r="AQ22" s="98"/>
      <c r="AR22" s="34"/>
      <c r="AS22" s="34"/>
      <c r="AT22" s="34"/>
      <c r="AU22" s="10"/>
      <c r="AV22" s="10"/>
      <c r="AW22" s="10"/>
      <c r="AX22" s="10"/>
      <c r="AY22" s="10"/>
      <c r="AZ22" s="10"/>
      <c r="BA22" s="10"/>
      <c r="BB22" s="10"/>
      <c r="BC22" s="27"/>
      <c r="BD22" s="27"/>
      <c r="BE22" s="27"/>
      <c r="BF22" s="27"/>
      <c r="BG22" s="27"/>
      <c r="BH22" s="27"/>
      <c r="BI22" s="27"/>
      <c r="BJ22" s="27"/>
      <c r="BK22" s="27"/>
      <c r="BL22" s="27"/>
      <c r="BN22" s="27"/>
      <c r="BO22" s="12"/>
      <c r="BP22" s="60"/>
      <c r="BQ22" s="60"/>
      <c r="BR22" s="60"/>
      <c r="BS22" s="60"/>
      <c r="BT22" s="60"/>
      <c r="BU22" s="63"/>
      <c r="BV22" s="28"/>
      <c r="BW22" s="63"/>
      <c r="BX22" s="63"/>
      <c r="BY22" s="57"/>
      <c r="BZ22" s="57"/>
      <c r="CA22" s="57"/>
      <c r="CB22" s="57"/>
    </row>
    <row r="23" spans="1:80" ht="59.25" customHeight="1" x14ac:dyDescent="0.2">
      <c r="A23" s="30"/>
      <c r="B23" s="30"/>
      <c r="C23" s="30"/>
      <c r="D23" s="30"/>
      <c r="E23" s="30"/>
      <c r="F23" s="97">
        <v>14</v>
      </c>
      <c r="G23" s="101" t="s">
        <v>370</v>
      </c>
      <c r="H23" s="135" t="s">
        <v>369</v>
      </c>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0"/>
      <c r="AN23" s="10"/>
      <c r="AO23" s="10"/>
      <c r="AP23" s="20"/>
      <c r="AQ23" s="20"/>
      <c r="AR23" s="34"/>
      <c r="AS23" s="34"/>
      <c r="AT23" s="34"/>
      <c r="AU23" s="10"/>
      <c r="AV23" s="10"/>
      <c r="AW23" s="10"/>
      <c r="AX23" s="10"/>
      <c r="AY23" s="10"/>
      <c r="AZ23" s="10"/>
      <c r="BA23" s="10"/>
      <c r="BB23" s="10"/>
      <c r="BC23" s="27"/>
      <c r="BD23" s="27"/>
      <c r="BE23" s="27"/>
      <c r="BF23" s="27"/>
      <c r="BG23" s="27"/>
      <c r="BH23" s="27"/>
      <c r="BI23" s="27"/>
      <c r="BJ23" s="27"/>
      <c r="BK23" s="27"/>
      <c r="BL23" s="27"/>
      <c r="BN23" s="27"/>
      <c r="BO23" s="12"/>
      <c r="BP23" s="60"/>
      <c r="BQ23" s="60"/>
      <c r="BR23" s="60"/>
      <c r="BS23" s="60"/>
      <c r="BT23" s="60"/>
      <c r="BU23" s="63"/>
      <c r="BV23" s="28"/>
      <c r="BW23" s="63"/>
      <c r="BX23" s="63"/>
      <c r="BY23" s="57"/>
      <c r="BZ23" s="57"/>
      <c r="CA23" s="57"/>
      <c r="CB23" s="57"/>
    </row>
    <row r="24" spans="1:80" ht="59.25" customHeight="1" x14ac:dyDescent="0.2">
      <c r="A24" s="30"/>
      <c r="B24" s="30"/>
      <c r="C24" s="30"/>
      <c r="D24" s="30"/>
      <c r="E24" s="30"/>
      <c r="F24" s="100">
        <v>15</v>
      </c>
      <c r="G24" s="102" t="s">
        <v>375</v>
      </c>
      <c r="H24" s="194" t="s">
        <v>376</v>
      </c>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5"/>
      <c r="AG24" s="194"/>
      <c r="AH24" s="194"/>
      <c r="AI24" s="194"/>
      <c r="AJ24" s="194"/>
      <c r="AK24" s="194"/>
      <c r="AL24" s="194"/>
      <c r="AM24" s="10"/>
      <c r="AN24" s="10"/>
      <c r="AO24" s="10"/>
      <c r="AP24" s="20"/>
      <c r="AQ24" s="20"/>
      <c r="AR24" s="34"/>
      <c r="AS24" s="34"/>
      <c r="AT24" s="34"/>
      <c r="AU24" s="10"/>
      <c r="AV24" s="10"/>
      <c r="AW24" s="10"/>
      <c r="AX24" s="10"/>
      <c r="AY24" s="10"/>
      <c r="AZ24" s="10"/>
      <c r="BA24" s="10"/>
      <c r="BB24" s="10"/>
      <c r="BC24" s="27"/>
      <c r="BD24" s="27"/>
      <c r="BE24" s="27"/>
      <c r="BF24" s="27"/>
      <c r="BG24" s="27"/>
      <c r="BH24" s="27"/>
      <c r="BI24" s="27"/>
      <c r="BJ24" s="27"/>
      <c r="BK24" s="27"/>
      <c r="BL24" s="27"/>
      <c r="BN24" s="27"/>
      <c r="BO24" s="12"/>
      <c r="BP24" s="60"/>
      <c r="BQ24" s="60"/>
      <c r="BR24" s="60"/>
      <c r="BS24" s="60"/>
      <c r="BT24" s="60"/>
      <c r="BU24" s="63"/>
      <c r="BV24" s="28"/>
      <c r="BW24" s="63"/>
      <c r="BX24" s="63"/>
      <c r="BY24" s="57"/>
      <c r="BZ24" s="57"/>
      <c r="CA24" s="57"/>
      <c r="CB24" s="57"/>
    </row>
    <row r="25" spans="1:80" ht="66.75" customHeight="1" x14ac:dyDescent="0.2">
      <c r="A25" s="30"/>
      <c r="B25" s="30"/>
      <c r="C25" s="30"/>
      <c r="D25" s="30"/>
      <c r="E25" s="30"/>
      <c r="F25" s="103">
        <v>16</v>
      </c>
      <c r="G25" s="103" t="s">
        <v>378</v>
      </c>
      <c r="H25" s="116" t="s">
        <v>385</v>
      </c>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8"/>
      <c r="AM25" s="10"/>
      <c r="AN25" s="10"/>
      <c r="AO25" s="10"/>
      <c r="AP25" s="20"/>
      <c r="AQ25" s="20"/>
      <c r="AR25" s="34"/>
      <c r="AS25" s="34"/>
      <c r="AT25" s="34"/>
      <c r="AU25" s="10"/>
      <c r="AV25" s="10"/>
      <c r="AW25" s="10"/>
      <c r="AX25" s="10"/>
      <c r="AY25" s="10"/>
      <c r="AZ25" s="10"/>
      <c r="BA25" s="10"/>
      <c r="BB25" s="10"/>
      <c r="BC25" s="27"/>
      <c r="BD25" s="27"/>
      <c r="BE25" s="27"/>
      <c r="BF25" s="27"/>
      <c r="BG25" s="27"/>
      <c r="BH25" s="27"/>
      <c r="BI25" s="27"/>
      <c r="BJ25" s="27"/>
      <c r="BK25" s="27"/>
      <c r="BL25" s="27"/>
      <c r="BN25" s="27"/>
      <c r="BO25" s="12"/>
      <c r="BP25" s="60"/>
      <c r="BQ25" s="60"/>
      <c r="BR25" s="60"/>
      <c r="BS25" s="60"/>
      <c r="BT25" s="60"/>
      <c r="BU25" s="63"/>
      <c r="BV25" s="28"/>
      <c r="BW25" s="63"/>
      <c r="BX25" s="63"/>
      <c r="BY25" s="57"/>
      <c r="BZ25" s="57"/>
      <c r="CA25" s="57"/>
      <c r="CB25" s="57"/>
    </row>
    <row r="26" spans="1:80" ht="17" thickBot="1" x14ac:dyDescent="0.25">
      <c r="BC26" s="27"/>
      <c r="BD26" s="27"/>
      <c r="BE26" s="27"/>
      <c r="BF26" s="27"/>
      <c r="BG26" s="27"/>
      <c r="BH26" s="27"/>
      <c r="BI26" s="27"/>
      <c r="BJ26" s="27"/>
      <c r="BK26" s="27"/>
      <c r="BL26" s="27"/>
      <c r="BM26" s="27"/>
      <c r="BN26" s="27"/>
    </row>
    <row r="27" spans="1:80" ht="29.25" customHeight="1" x14ac:dyDescent="0.2">
      <c r="A27" s="139" t="s">
        <v>0</v>
      </c>
      <c r="B27" s="140"/>
      <c r="C27" s="140"/>
      <c r="D27" s="140"/>
      <c r="E27" s="140"/>
      <c r="F27" s="140"/>
      <c r="G27" s="140"/>
      <c r="H27" s="140"/>
      <c r="I27" s="140"/>
      <c r="J27" s="140"/>
      <c r="K27" s="140" t="s">
        <v>1</v>
      </c>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58" t="s">
        <v>2</v>
      </c>
    </row>
    <row r="28" spans="1:80" ht="40.5" customHeight="1" x14ac:dyDescent="0.2">
      <c r="A28" s="141"/>
      <c r="B28" s="142"/>
      <c r="C28" s="142"/>
      <c r="D28" s="142"/>
      <c r="E28" s="142"/>
      <c r="F28" s="142"/>
      <c r="G28" s="142"/>
      <c r="H28" s="142"/>
      <c r="I28" s="142"/>
      <c r="J28" s="142"/>
      <c r="K28" s="157" t="s">
        <v>3</v>
      </c>
      <c r="L28" s="157"/>
      <c r="M28" s="157"/>
      <c r="N28" s="157"/>
      <c r="O28" s="157"/>
      <c r="P28" s="157"/>
      <c r="Q28" s="157"/>
      <c r="R28" s="157"/>
      <c r="S28" s="157"/>
      <c r="T28" s="157"/>
      <c r="U28" s="157"/>
      <c r="V28" s="157"/>
      <c r="W28" s="157"/>
      <c r="X28" s="157"/>
      <c r="Y28" s="157"/>
      <c r="Z28" s="157"/>
      <c r="AA28" s="157"/>
      <c r="AB28" s="157"/>
      <c r="AC28" s="157"/>
      <c r="AD28" s="157"/>
      <c r="AE28" s="157" t="s">
        <v>4</v>
      </c>
      <c r="AF28" s="157"/>
      <c r="AG28" s="157"/>
      <c r="AH28" s="157"/>
      <c r="AI28" s="157"/>
      <c r="AJ28" s="157" t="s">
        <v>5</v>
      </c>
      <c r="AK28" s="157"/>
      <c r="AL28" s="157"/>
      <c r="AM28" s="157" t="s">
        <v>6</v>
      </c>
      <c r="AN28" s="157"/>
      <c r="AO28" s="157"/>
      <c r="AP28" s="157"/>
      <c r="AQ28" s="157"/>
      <c r="AR28" s="157"/>
      <c r="AS28" s="157"/>
      <c r="AT28" s="157"/>
      <c r="AU28" s="157"/>
      <c r="AV28" s="157"/>
      <c r="AW28" s="157"/>
      <c r="AX28" s="157"/>
      <c r="AY28" s="157"/>
      <c r="AZ28" s="157"/>
      <c r="BA28" s="157"/>
      <c r="BB28" s="157"/>
      <c r="BC28" s="157" t="s">
        <v>7</v>
      </c>
      <c r="BD28" s="157"/>
      <c r="BE28" s="157" t="s">
        <v>8</v>
      </c>
      <c r="BF28" s="157"/>
      <c r="BG28" s="157" t="s">
        <v>9</v>
      </c>
      <c r="BH28" s="157"/>
      <c r="BI28" s="157"/>
      <c r="BJ28" s="157"/>
      <c r="BK28" s="157" t="s">
        <v>10</v>
      </c>
      <c r="BL28" s="157"/>
      <c r="BM28" s="157"/>
      <c r="BN28" s="159"/>
    </row>
    <row r="29" spans="1:80" ht="152.25" customHeight="1" x14ac:dyDescent="0.2">
      <c r="A29" s="35" t="s">
        <v>11</v>
      </c>
      <c r="B29" s="6" t="s">
        <v>12</v>
      </c>
      <c r="C29" s="6" t="s">
        <v>13</v>
      </c>
      <c r="D29" s="6" t="s">
        <v>14</v>
      </c>
      <c r="E29" s="6" t="s">
        <v>190</v>
      </c>
      <c r="F29" s="6" t="s">
        <v>85</v>
      </c>
      <c r="G29" s="6" t="s">
        <v>15</v>
      </c>
      <c r="H29" s="6" t="s">
        <v>16</v>
      </c>
      <c r="I29" s="6" t="s">
        <v>86</v>
      </c>
      <c r="J29" s="6" t="s">
        <v>17</v>
      </c>
      <c r="K29" s="6" t="s">
        <v>18</v>
      </c>
      <c r="L29" s="6" t="s">
        <v>19</v>
      </c>
      <c r="M29" s="6" t="s">
        <v>20</v>
      </c>
      <c r="N29" s="6" t="s">
        <v>21</v>
      </c>
      <c r="O29" s="6" t="s">
        <v>22</v>
      </c>
      <c r="P29" s="6" t="s">
        <v>23</v>
      </c>
      <c r="Q29" s="6" t="s">
        <v>24</v>
      </c>
      <c r="R29" s="6" t="s">
        <v>25</v>
      </c>
      <c r="S29" s="6" t="s">
        <v>26</v>
      </c>
      <c r="T29" s="6" t="s">
        <v>27</v>
      </c>
      <c r="U29" s="6" t="s">
        <v>28</v>
      </c>
      <c r="V29" s="6" t="s">
        <v>29</v>
      </c>
      <c r="W29" s="6" t="s">
        <v>30</v>
      </c>
      <c r="X29" s="6" t="s">
        <v>31</v>
      </c>
      <c r="Y29" s="6" t="s">
        <v>32</v>
      </c>
      <c r="Z29" s="6" t="s">
        <v>33</v>
      </c>
      <c r="AA29" s="6" t="s">
        <v>34</v>
      </c>
      <c r="AB29" s="6" t="s">
        <v>35</v>
      </c>
      <c r="AC29" s="6" t="s">
        <v>36</v>
      </c>
      <c r="AD29" s="6" t="s">
        <v>37</v>
      </c>
      <c r="AE29" s="7" t="s">
        <v>38</v>
      </c>
      <c r="AF29" s="7"/>
      <c r="AG29" s="7" t="s">
        <v>39</v>
      </c>
      <c r="AH29" s="7"/>
      <c r="AI29" s="7" t="s">
        <v>40</v>
      </c>
      <c r="AJ29" s="6" t="s">
        <v>41</v>
      </c>
      <c r="AK29" s="6" t="s">
        <v>42</v>
      </c>
      <c r="AL29" s="6" t="s">
        <v>43</v>
      </c>
      <c r="AM29" s="6" t="s">
        <v>44</v>
      </c>
      <c r="AN29" s="6"/>
      <c r="AO29" s="6" t="s">
        <v>45</v>
      </c>
      <c r="AP29" s="6"/>
      <c r="AQ29" s="6" t="s">
        <v>46</v>
      </c>
      <c r="AR29" s="6"/>
      <c r="AS29" s="6" t="s">
        <v>47</v>
      </c>
      <c r="AT29" s="6"/>
      <c r="AU29" s="6" t="s">
        <v>48</v>
      </c>
      <c r="AV29" s="6"/>
      <c r="AW29" s="6" t="s">
        <v>49</v>
      </c>
      <c r="AX29" s="6"/>
      <c r="AY29" s="6" t="s">
        <v>50</v>
      </c>
      <c r="AZ29" s="6"/>
      <c r="BA29" s="6" t="s">
        <v>51</v>
      </c>
      <c r="BB29" s="6" t="s">
        <v>52</v>
      </c>
      <c r="BC29" s="6" t="s">
        <v>53</v>
      </c>
      <c r="BD29" s="6" t="s">
        <v>54</v>
      </c>
      <c r="BE29" s="6" t="s">
        <v>55</v>
      </c>
      <c r="BF29" s="6" t="s">
        <v>56</v>
      </c>
      <c r="BG29" s="6" t="s">
        <v>57</v>
      </c>
      <c r="BH29" s="6" t="s">
        <v>58</v>
      </c>
      <c r="BI29" s="6" t="s">
        <v>59</v>
      </c>
      <c r="BJ29" s="6"/>
      <c r="BK29" s="6" t="s">
        <v>38</v>
      </c>
      <c r="BL29" s="6" t="s">
        <v>39</v>
      </c>
      <c r="BM29" s="6" t="s">
        <v>40</v>
      </c>
      <c r="BN29" s="36" t="s">
        <v>60</v>
      </c>
    </row>
    <row r="30" spans="1:80" ht="99.75" customHeight="1" x14ac:dyDescent="0.2">
      <c r="A30" s="143" t="s">
        <v>69</v>
      </c>
      <c r="B30" s="134" t="s">
        <v>222</v>
      </c>
      <c r="C30" s="144" t="s">
        <v>323</v>
      </c>
      <c r="D30" s="145" t="str">
        <f>+'Riesgo Corrupción'!C8</f>
        <v>Manipulación de información de reportes de seguimiento de avances de cumplimiento e indicadores institucionales en beneficio particular</v>
      </c>
      <c r="E30" s="137" t="s">
        <v>124</v>
      </c>
      <c r="F30" s="137" t="s">
        <v>143</v>
      </c>
      <c r="G30" s="154" t="s">
        <v>379</v>
      </c>
      <c r="H30" s="125" t="s">
        <v>331</v>
      </c>
      <c r="I30" s="137" t="s">
        <v>101</v>
      </c>
      <c r="J30" s="119" t="s">
        <v>380</v>
      </c>
      <c r="K30" s="134" t="s">
        <v>172</v>
      </c>
      <c r="L30" s="134" t="s">
        <v>168</v>
      </c>
      <c r="M30" s="134" t="s">
        <v>172</v>
      </c>
      <c r="N30" s="134" t="s">
        <v>172</v>
      </c>
      <c r="O30" s="134" t="s">
        <v>168</v>
      </c>
      <c r="P30" s="134" t="s">
        <v>172</v>
      </c>
      <c r="Q30" s="134" t="s">
        <v>172</v>
      </c>
      <c r="R30" s="134" t="s">
        <v>172</v>
      </c>
      <c r="S30" s="134" t="s">
        <v>168</v>
      </c>
      <c r="T30" s="134" t="s">
        <v>168</v>
      </c>
      <c r="U30" s="134" t="s">
        <v>168</v>
      </c>
      <c r="V30" s="134" t="s">
        <v>168</v>
      </c>
      <c r="W30" s="134" t="s">
        <v>168</v>
      </c>
      <c r="X30" s="134" t="s">
        <v>168</v>
      </c>
      <c r="Y30" s="134" t="s">
        <v>168</v>
      </c>
      <c r="Z30" s="134" t="s">
        <v>172</v>
      </c>
      <c r="AA30" s="134" t="s">
        <v>168</v>
      </c>
      <c r="AB30" s="134" t="s">
        <v>168</v>
      </c>
      <c r="AC30" s="134" t="s">
        <v>172</v>
      </c>
      <c r="AD30" s="137">
        <f>COUNTIF(K30:AC35, "SI")</f>
        <v>11</v>
      </c>
      <c r="AE30" s="134" t="s">
        <v>117</v>
      </c>
      <c r="AF30" s="137">
        <f>+VLOOKUP(AE30,[6]Listados!$K$8:$L$12,2,0)</f>
        <v>2</v>
      </c>
      <c r="AG30" s="137" t="str">
        <f>+IF(OR(AD30=1,AD30&lt;=5),"Moderado",IF(OR(AD30=6,AD30&lt;=11),"Mayor","Catastrófico"))</f>
        <v>Mayor</v>
      </c>
      <c r="AH30" s="162">
        <f>+VLOOKUP(AG30,[6]Listados!K13:L17,2,0)</f>
        <v>4</v>
      </c>
      <c r="AI30" s="160" t="str">
        <f>IF(AND(AE30&lt;&gt;"",AG30&lt;&gt;""),VLOOKUP(AE30&amp;AG30,Listados!$M$3:$N$27,2,FALSE),"")</f>
        <v>Alto</v>
      </c>
      <c r="AJ30" s="128" t="str">
        <f>+'Descripción del Control '!B$3</f>
        <v xml:space="preserve"> El profesional de la Oficina Asesora de Planeación recibe trimestralmente el reporte de plan de gestión por parte de los Líderes de Proceso/Alcaldías Locales, y verifica la coherencia metodológica del reporte, realizando el monitoreo de acuerdo con lo establecido en el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v>
      </c>
      <c r="AK30" s="128" t="s">
        <v>379</v>
      </c>
      <c r="AL30" s="104" t="s">
        <v>107</v>
      </c>
      <c r="AM30" s="104" t="s">
        <v>168</v>
      </c>
      <c r="AN30" s="70">
        <f>+IF(AM30="si",15,"")</f>
        <v>15</v>
      </c>
      <c r="AO30" s="104" t="s">
        <v>168</v>
      </c>
      <c r="AP30" s="70">
        <f>+IF(AO30="si",15,"")</f>
        <v>15</v>
      </c>
      <c r="AQ30" s="104" t="s">
        <v>168</v>
      </c>
      <c r="AR30" s="70">
        <f>+IF(AQ30="si",15,"")</f>
        <v>15</v>
      </c>
      <c r="AS30" s="104" t="s">
        <v>191</v>
      </c>
      <c r="AT30" s="70">
        <f>+IF(AS30="Prevenir",15,IF(AS30="Detectar",10,""))</f>
        <v>15</v>
      </c>
      <c r="AU30" s="104" t="s">
        <v>168</v>
      </c>
      <c r="AV30" s="70">
        <f>+IF(AU30="si",15,"")</f>
        <v>15</v>
      </c>
      <c r="AW30" s="104" t="s">
        <v>168</v>
      </c>
      <c r="AX30" s="70">
        <f>+IF(AW30="si",15,"")</f>
        <v>15</v>
      </c>
      <c r="AY30" s="104" t="s">
        <v>169</v>
      </c>
      <c r="AZ30" s="70">
        <f>+IF(AY30="Completa",10,IF(AY30="Incompleta",5,""))</f>
        <v>10</v>
      </c>
      <c r="BA30" s="107">
        <f>IF((SUM(AN30,AP30,AR30,AT30,AV30,AX30,AZ30)=0),"",(SUM(AN30,AP30,AR30,AT30,AV30,AX30,AZ30)))</f>
        <v>100</v>
      </c>
      <c r="BB30" s="107" t="str">
        <f>IF(BA30&lt;=85,"Débil",IF(BA30&lt;=95,"Moderado",IF(BA30=100,"Fuerte","")))</f>
        <v>Fuerte</v>
      </c>
      <c r="BC30" s="104" t="s">
        <v>170</v>
      </c>
      <c r="BD30" s="107" t="str">
        <f>+IF(BC30="siempre","Fuerte",IF(BC30="Algunas veces","Moderado","Débil"))</f>
        <v>Fuerte</v>
      </c>
      <c r="BE30" s="107" t="str">
        <f>IF(AND(BB30="Fuerte",BD30="Fuerte"),"Fuerte",IF(AND(BB30="Fuerte",BD30="Moderado"),"Moderado",IF(AND(BB30="Moderado",BD30="Fuerte"),"Moderado",IF(AND(BB30="Moderado",BD30="Moderado"),"Moderado","Débil"))))</f>
        <v>Fuerte</v>
      </c>
      <c r="BF30" s="107">
        <f>IF(ISBLANK(BE30),"",IF(BE30="Débil", 0, IF(BE30="Moderado",50,100)))</f>
        <v>100</v>
      </c>
      <c r="BG30" s="137">
        <f>AVERAGE(BF30:BF35)</f>
        <v>100</v>
      </c>
      <c r="BH30" s="146" t="str">
        <f>IF(BG30&lt;=50, "Débil", IF(BG30&lt;=99,"Moderado","Fuerte"))</f>
        <v>Fuerte</v>
      </c>
      <c r="BI30" s="137">
        <f>+IF(BH30="Fuerte",2,IF(BH30="Moderado",1,0))</f>
        <v>2</v>
      </c>
      <c r="BJ30" s="137">
        <f>+AF30-BI30</f>
        <v>0</v>
      </c>
      <c r="BK30" s="146" t="str">
        <f>+VLOOKUP(BJ30,Listados!$J$18:$K$24,2,TRUE)</f>
        <v>Rara Vez</v>
      </c>
      <c r="BL30" s="146" t="str">
        <f>IF(ISBLANK(AG30),"",AG30)</f>
        <v>Mayor</v>
      </c>
      <c r="BM30" s="160" t="str">
        <f>IF(AND(BK30&lt;&gt;"",BL30&lt;&gt;""),VLOOKUP(BK30&amp;BL30,Listados!$M$3:$N$27,2,FALSE),"")</f>
        <v>Alto</v>
      </c>
      <c r="BN30" s="161" t="str">
        <f>+VLOOKUP(BM30,Listados!$P$3:$Q$6,2,FALSE)</f>
        <v>Reducir el riesgo</v>
      </c>
    </row>
    <row r="31" spans="1:80" ht="31.5" customHeight="1" x14ac:dyDescent="0.2">
      <c r="A31" s="143"/>
      <c r="B31" s="134"/>
      <c r="C31" s="144"/>
      <c r="D31" s="145"/>
      <c r="E31" s="137"/>
      <c r="F31" s="137"/>
      <c r="G31" s="155"/>
      <c r="H31" s="126"/>
      <c r="I31" s="137"/>
      <c r="J31" s="120"/>
      <c r="K31" s="134"/>
      <c r="L31" s="134"/>
      <c r="M31" s="134"/>
      <c r="N31" s="134"/>
      <c r="O31" s="134"/>
      <c r="P31" s="134"/>
      <c r="Q31" s="134"/>
      <c r="R31" s="134"/>
      <c r="S31" s="134"/>
      <c r="T31" s="134"/>
      <c r="U31" s="134"/>
      <c r="V31" s="134"/>
      <c r="W31" s="134"/>
      <c r="X31" s="134"/>
      <c r="Y31" s="134"/>
      <c r="Z31" s="134"/>
      <c r="AA31" s="134"/>
      <c r="AB31" s="134"/>
      <c r="AC31" s="134"/>
      <c r="AD31" s="137"/>
      <c r="AE31" s="134"/>
      <c r="AF31" s="137"/>
      <c r="AG31" s="137" t="str">
        <f>+IF(OR(AE31=1,AE31&lt;=5),"Moderado",IF(OR(AE31=6,AE31&lt;=11),"Mayor","Catastrófico"))</f>
        <v>Moderado</v>
      </c>
      <c r="AH31" s="162"/>
      <c r="AI31" s="160"/>
      <c r="AJ31" s="129"/>
      <c r="AK31" s="129"/>
      <c r="AL31" s="105"/>
      <c r="AM31" s="105"/>
      <c r="AN31" s="70" t="str">
        <f t="shared" ref="AN31:AN82" si="0">+IF(AM31="si",15,"")</f>
        <v/>
      </c>
      <c r="AO31" s="105"/>
      <c r="AP31" s="70" t="str">
        <f t="shared" ref="AP31:AP82" si="1">+IF(AO31="si",15,"")</f>
        <v/>
      </c>
      <c r="AQ31" s="105"/>
      <c r="AR31" s="70" t="str">
        <f t="shared" ref="AR31:AR82" si="2">+IF(AQ31="si",15,"")</f>
        <v/>
      </c>
      <c r="AS31" s="105"/>
      <c r="AT31" s="70" t="str">
        <f t="shared" ref="AT31:AT82" si="3">+IF(AS31="Prevenir",15,IF(AS31="Detectar",10,""))</f>
        <v/>
      </c>
      <c r="AU31" s="105"/>
      <c r="AV31" s="70" t="str">
        <f t="shared" ref="AV31:AV82" si="4">+IF(AU31="si",15,"")</f>
        <v/>
      </c>
      <c r="AW31" s="105"/>
      <c r="AX31" s="70" t="str">
        <f t="shared" ref="AX31:AX82" si="5">+IF(AW31="si",15,"")</f>
        <v/>
      </c>
      <c r="AY31" s="105"/>
      <c r="AZ31" s="70" t="str">
        <f t="shared" ref="AZ31:AZ82" si="6">+IF(AY31="Completa",10,IF(AY31="Incompleta",5,""))</f>
        <v/>
      </c>
      <c r="BA31" s="108"/>
      <c r="BB31" s="108"/>
      <c r="BC31" s="105"/>
      <c r="BD31" s="108"/>
      <c r="BE31" s="108"/>
      <c r="BF31" s="108"/>
      <c r="BG31" s="137"/>
      <c r="BH31" s="146"/>
      <c r="BI31" s="137"/>
      <c r="BJ31" s="137"/>
      <c r="BK31" s="146"/>
      <c r="BL31" s="146"/>
      <c r="BM31" s="160"/>
      <c r="BN31" s="161"/>
    </row>
    <row r="32" spans="1:80" ht="31.5" customHeight="1" x14ac:dyDescent="0.2">
      <c r="A32" s="143"/>
      <c r="B32" s="134"/>
      <c r="C32" s="144"/>
      <c r="D32" s="145"/>
      <c r="E32" s="137"/>
      <c r="F32" s="137"/>
      <c r="G32" s="155"/>
      <c r="H32" s="126"/>
      <c r="I32" s="137"/>
      <c r="J32" s="120"/>
      <c r="K32" s="134"/>
      <c r="L32" s="134"/>
      <c r="M32" s="134"/>
      <c r="N32" s="134"/>
      <c r="O32" s="134"/>
      <c r="P32" s="134"/>
      <c r="Q32" s="134"/>
      <c r="R32" s="134"/>
      <c r="S32" s="134"/>
      <c r="T32" s="134"/>
      <c r="U32" s="134"/>
      <c r="V32" s="134"/>
      <c r="W32" s="134"/>
      <c r="X32" s="134"/>
      <c r="Y32" s="134"/>
      <c r="Z32" s="134"/>
      <c r="AA32" s="134"/>
      <c r="AB32" s="134"/>
      <c r="AC32" s="134"/>
      <c r="AD32" s="137"/>
      <c r="AE32" s="134"/>
      <c r="AF32" s="137"/>
      <c r="AG32" s="137" t="str">
        <f>+IF(OR(AE32=1,AE32&lt;=5),"Moderado",IF(OR(AE32=6,AE32&lt;=11),"Mayor","Catastrófico"))</f>
        <v>Moderado</v>
      </c>
      <c r="AH32" s="162"/>
      <c r="AI32" s="160"/>
      <c r="AJ32" s="129"/>
      <c r="AK32" s="129"/>
      <c r="AL32" s="105"/>
      <c r="AM32" s="105"/>
      <c r="AN32" s="70" t="str">
        <f t="shared" si="0"/>
        <v/>
      </c>
      <c r="AO32" s="105"/>
      <c r="AP32" s="70" t="str">
        <f t="shared" si="1"/>
        <v/>
      </c>
      <c r="AQ32" s="105"/>
      <c r="AR32" s="70" t="str">
        <f t="shared" si="2"/>
        <v/>
      </c>
      <c r="AS32" s="105"/>
      <c r="AT32" s="70" t="str">
        <f t="shared" si="3"/>
        <v/>
      </c>
      <c r="AU32" s="105"/>
      <c r="AV32" s="70" t="str">
        <f t="shared" si="4"/>
        <v/>
      </c>
      <c r="AW32" s="105"/>
      <c r="AX32" s="70" t="str">
        <f t="shared" si="5"/>
        <v/>
      </c>
      <c r="AY32" s="105"/>
      <c r="AZ32" s="70" t="str">
        <f t="shared" si="6"/>
        <v/>
      </c>
      <c r="BA32" s="108"/>
      <c r="BB32" s="108"/>
      <c r="BC32" s="105"/>
      <c r="BD32" s="108"/>
      <c r="BE32" s="108"/>
      <c r="BF32" s="108"/>
      <c r="BG32" s="137"/>
      <c r="BH32" s="146"/>
      <c r="BI32" s="137"/>
      <c r="BJ32" s="137"/>
      <c r="BK32" s="146"/>
      <c r="BL32" s="146"/>
      <c r="BM32" s="160"/>
      <c r="BN32" s="161"/>
    </row>
    <row r="33" spans="1:66" ht="31.5" customHeight="1" x14ac:dyDescent="0.2">
      <c r="A33" s="143"/>
      <c r="B33" s="134"/>
      <c r="C33" s="144"/>
      <c r="D33" s="145"/>
      <c r="E33" s="137"/>
      <c r="F33" s="137"/>
      <c r="G33" s="155"/>
      <c r="H33" s="126"/>
      <c r="I33" s="137"/>
      <c r="J33" s="120"/>
      <c r="K33" s="134"/>
      <c r="L33" s="134"/>
      <c r="M33" s="134"/>
      <c r="N33" s="134"/>
      <c r="O33" s="134"/>
      <c r="P33" s="134"/>
      <c r="Q33" s="134"/>
      <c r="R33" s="134"/>
      <c r="S33" s="134"/>
      <c r="T33" s="134"/>
      <c r="U33" s="134"/>
      <c r="V33" s="134"/>
      <c r="W33" s="134"/>
      <c r="X33" s="134"/>
      <c r="Y33" s="134"/>
      <c r="Z33" s="134"/>
      <c r="AA33" s="134"/>
      <c r="AB33" s="134"/>
      <c r="AC33" s="134"/>
      <c r="AD33" s="137"/>
      <c r="AE33" s="134"/>
      <c r="AF33" s="137"/>
      <c r="AG33" s="137" t="str">
        <f>+IF(OR(AE33=1,AE33&lt;=5),"Moderado",IF(OR(AE33=6,AE33&lt;=11),"Mayor","Catastrófico"))</f>
        <v>Moderado</v>
      </c>
      <c r="AH33" s="162"/>
      <c r="AI33" s="160"/>
      <c r="AJ33" s="129"/>
      <c r="AK33" s="129"/>
      <c r="AL33" s="105"/>
      <c r="AM33" s="105"/>
      <c r="AN33" s="70" t="str">
        <f t="shared" si="0"/>
        <v/>
      </c>
      <c r="AO33" s="105"/>
      <c r="AP33" s="70" t="str">
        <f t="shared" si="1"/>
        <v/>
      </c>
      <c r="AQ33" s="105"/>
      <c r="AR33" s="70" t="str">
        <f t="shared" si="2"/>
        <v/>
      </c>
      <c r="AS33" s="105"/>
      <c r="AT33" s="70" t="str">
        <f t="shared" si="3"/>
        <v/>
      </c>
      <c r="AU33" s="105"/>
      <c r="AV33" s="70" t="str">
        <f t="shared" si="4"/>
        <v/>
      </c>
      <c r="AW33" s="105"/>
      <c r="AX33" s="70" t="str">
        <f t="shared" si="5"/>
        <v/>
      </c>
      <c r="AY33" s="105"/>
      <c r="AZ33" s="70" t="str">
        <f t="shared" si="6"/>
        <v/>
      </c>
      <c r="BA33" s="108"/>
      <c r="BB33" s="108"/>
      <c r="BC33" s="105"/>
      <c r="BD33" s="108"/>
      <c r="BE33" s="108"/>
      <c r="BF33" s="108"/>
      <c r="BG33" s="137"/>
      <c r="BH33" s="146"/>
      <c r="BI33" s="137"/>
      <c r="BJ33" s="137"/>
      <c r="BK33" s="146"/>
      <c r="BL33" s="146"/>
      <c r="BM33" s="160"/>
      <c r="BN33" s="161"/>
    </row>
    <row r="34" spans="1:66" ht="31.5" customHeight="1" x14ac:dyDescent="0.2">
      <c r="A34" s="143"/>
      <c r="B34" s="134"/>
      <c r="C34" s="144"/>
      <c r="D34" s="145"/>
      <c r="E34" s="137"/>
      <c r="F34" s="137"/>
      <c r="G34" s="155"/>
      <c r="H34" s="126"/>
      <c r="I34" s="137"/>
      <c r="J34" s="120"/>
      <c r="K34" s="134"/>
      <c r="L34" s="134"/>
      <c r="M34" s="134"/>
      <c r="N34" s="134"/>
      <c r="O34" s="134"/>
      <c r="P34" s="134"/>
      <c r="Q34" s="134"/>
      <c r="R34" s="134"/>
      <c r="S34" s="134"/>
      <c r="T34" s="134"/>
      <c r="U34" s="134"/>
      <c r="V34" s="134"/>
      <c r="W34" s="134"/>
      <c r="X34" s="134"/>
      <c r="Y34" s="134"/>
      <c r="Z34" s="134"/>
      <c r="AA34" s="134"/>
      <c r="AB34" s="134"/>
      <c r="AC34" s="134"/>
      <c r="AD34" s="137"/>
      <c r="AE34" s="134"/>
      <c r="AF34" s="137"/>
      <c r="AG34" s="137" t="str">
        <f>+IF(OR(AE34=1,AE34&lt;=5),"Moderado",IF(OR(AE34=6,AE34&lt;=11),"Mayor","Catastrófico"))</f>
        <v>Moderado</v>
      </c>
      <c r="AH34" s="162"/>
      <c r="AI34" s="160"/>
      <c r="AJ34" s="129"/>
      <c r="AK34" s="129"/>
      <c r="AL34" s="105"/>
      <c r="AM34" s="105"/>
      <c r="AN34" s="70" t="str">
        <f t="shared" si="0"/>
        <v/>
      </c>
      <c r="AO34" s="105"/>
      <c r="AP34" s="70" t="str">
        <f t="shared" si="1"/>
        <v/>
      </c>
      <c r="AQ34" s="105"/>
      <c r="AR34" s="70" t="str">
        <f t="shared" si="2"/>
        <v/>
      </c>
      <c r="AS34" s="105"/>
      <c r="AT34" s="70" t="str">
        <f t="shared" si="3"/>
        <v/>
      </c>
      <c r="AU34" s="105"/>
      <c r="AV34" s="70" t="str">
        <f t="shared" si="4"/>
        <v/>
      </c>
      <c r="AW34" s="105"/>
      <c r="AX34" s="70" t="str">
        <f t="shared" si="5"/>
        <v/>
      </c>
      <c r="AY34" s="105"/>
      <c r="AZ34" s="70" t="str">
        <f t="shared" si="6"/>
        <v/>
      </c>
      <c r="BA34" s="108"/>
      <c r="BB34" s="108"/>
      <c r="BC34" s="105"/>
      <c r="BD34" s="108"/>
      <c r="BE34" s="108"/>
      <c r="BF34" s="108"/>
      <c r="BG34" s="137"/>
      <c r="BH34" s="146"/>
      <c r="BI34" s="137"/>
      <c r="BJ34" s="137"/>
      <c r="BK34" s="146"/>
      <c r="BL34" s="146"/>
      <c r="BM34" s="160"/>
      <c r="BN34" s="161"/>
    </row>
    <row r="35" spans="1:66" ht="33.75" customHeight="1" x14ac:dyDescent="0.2">
      <c r="A35" s="143"/>
      <c r="B35" s="134"/>
      <c r="C35" s="144"/>
      <c r="D35" s="145"/>
      <c r="E35" s="137"/>
      <c r="F35" s="137"/>
      <c r="G35" s="156"/>
      <c r="H35" s="127"/>
      <c r="I35" s="137"/>
      <c r="J35" s="121"/>
      <c r="K35" s="134"/>
      <c r="L35" s="134"/>
      <c r="M35" s="134"/>
      <c r="N35" s="134"/>
      <c r="O35" s="134"/>
      <c r="P35" s="134"/>
      <c r="Q35" s="134"/>
      <c r="R35" s="134"/>
      <c r="S35" s="134"/>
      <c r="T35" s="134"/>
      <c r="U35" s="134"/>
      <c r="V35" s="134"/>
      <c r="W35" s="134"/>
      <c r="X35" s="134"/>
      <c r="Y35" s="134"/>
      <c r="Z35" s="134"/>
      <c r="AA35" s="134"/>
      <c r="AB35" s="134"/>
      <c r="AC35" s="134"/>
      <c r="AD35" s="137"/>
      <c r="AE35" s="134"/>
      <c r="AF35" s="137"/>
      <c r="AG35" s="137" t="str">
        <f>+IF(OR(AE35=1,AE35&lt;=5),"Moderado",IF(OR(AE35=6,AE35&lt;=11),"Mayor","Catastrófico"))</f>
        <v>Moderado</v>
      </c>
      <c r="AH35" s="162"/>
      <c r="AI35" s="160"/>
      <c r="AJ35" s="130"/>
      <c r="AK35" s="130"/>
      <c r="AL35" s="106"/>
      <c r="AM35" s="106"/>
      <c r="AN35" s="70" t="str">
        <f t="shared" si="0"/>
        <v/>
      </c>
      <c r="AO35" s="106"/>
      <c r="AP35" s="70" t="str">
        <f t="shared" si="1"/>
        <v/>
      </c>
      <c r="AQ35" s="106"/>
      <c r="AR35" s="70" t="str">
        <f t="shared" si="2"/>
        <v/>
      </c>
      <c r="AS35" s="106"/>
      <c r="AT35" s="70" t="str">
        <f t="shared" si="3"/>
        <v/>
      </c>
      <c r="AU35" s="106"/>
      <c r="AV35" s="70" t="str">
        <f t="shared" si="4"/>
        <v/>
      </c>
      <c r="AW35" s="106"/>
      <c r="AX35" s="70" t="str">
        <f t="shared" si="5"/>
        <v/>
      </c>
      <c r="AY35" s="106"/>
      <c r="AZ35" s="70" t="str">
        <f t="shared" si="6"/>
        <v/>
      </c>
      <c r="BA35" s="109"/>
      <c r="BB35" s="109"/>
      <c r="BC35" s="106"/>
      <c r="BD35" s="109"/>
      <c r="BE35" s="109"/>
      <c r="BF35" s="109"/>
      <c r="BG35" s="137"/>
      <c r="BH35" s="146"/>
      <c r="BI35" s="137"/>
      <c r="BJ35" s="137"/>
      <c r="BK35" s="146"/>
      <c r="BL35" s="146"/>
      <c r="BM35" s="160"/>
      <c r="BN35" s="161"/>
    </row>
    <row r="36" spans="1:66" ht="141.75" customHeight="1" x14ac:dyDescent="0.2">
      <c r="A36" s="143" t="s">
        <v>70</v>
      </c>
      <c r="B36" s="134" t="s">
        <v>221</v>
      </c>
      <c r="C36" s="144" t="s">
        <v>324</v>
      </c>
      <c r="D36" s="145" t="str">
        <f>+'Riesgo Corrupción'!C9</f>
        <v xml:space="preserve">Omisión o inoportuna divulgación/publicación de información sobre la gestión contractual, limitando el conocimiento a la ciudadanía por beneficiar a un particular.
</v>
      </c>
      <c r="E36" s="137" t="s">
        <v>124</v>
      </c>
      <c r="F36" s="137" t="s">
        <v>100</v>
      </c>
      <c r="G36" s="67" t="s">
        <v>346</v>
      </c>
      <c r="H36" s="71" t="s">
        <v>331</v>
      </c>
      <c r="I36" s="137" t="s">
        <v>114</v>
      </c>
      <c r="J36" s="66" t="s">
        <v>347</v>
      </c>
      <c r="K36" s="134" t="s">
        <v>172</v>
      </c>
      <c r="L36" s="134" t="s">
        <v>168</v>
      </c>
      <c r="M36" s="134" t="s">
        <v>168</v>
      </c>
      <c r="N36" s="134" t="s">
        <v>168</v>
      </c>
      <c r="O36" s="134" t="s">
        <v>168</v>
      </c>
      <c r="P36" s="134" t="s">
        <v>168</v>
      </c>
      <c r="Q36" s="134" t="s">
        <v>172</v>
      </c>
      <c r="R36" s="134" t="s">
        <v>172</v>
      </c>
      <c r="S36" s="134" t="s">
        <v>168</v>
      </c>
      <c r="T36" s="134" t="s">
        <v>168</v>
      </c>
      <c r="U36" s="134" t="s">
        <v>168</v>
      </c>
      <c r="V36" s="134" t="s">
        <v>168</v>
      </c>
      <c r="W36" s="134" t="s">
        <v>168</v>
      </c>
      <c r="X36" s="134" t="s">
        <v>168</v>
      </c>
      <c r="Y36" s="134" t="s">
        <v>168</v>
      </c>
      <c r="Z36" s="134" t="s">
        <v>172</v>
      </c>
      <c r="AA36" s="134" t="s">
        <v>168</v>
      </c>
      <c r="AB36" s="134" t="s">
        <v>168</v>
      </c>
      <c r="AC36" s="134" t="s">
        <v>172</v>
      </c>
      <c r="AD36" s="137">
        <f>COUNTIF(K36:AC41, "SI")</f>
        <v>14</v>
      </c>
      <c r="AE36" s="134" t="s">
        <v>62</v>
      </c>
      <c r="AF36" s="137">
        <f>+VLOOKUP(AE36,[6]Listados!$K$8:$L$12,2,0)</f>
        <v>4</v>
      </c>
      <c r="AG36" s="137" t="str">
        <f>+IF(OR(AD36=1,AD36&lt;=5),"Moderado",IF(OR(AD36=6,AD36&lt;=11),"Mayor","Catastrófico"))</f>
        <v>Catastrófico</v>
      </c>
      <c r="AH36" s="162" t="e">
        <f>+VLOOKUP(AG36,[6]Listados!K19:L23,2,0)</f>
        <v>#N/A</v>
      </c>
      <c r="AI36" s="160" t="str">
        <f>IF(AND(AE36&lt;&gt;"",AG36&lt;&gt;""),VLOOKUP(AE36&amp;AG36,Listados!$M$3:$N$27,2,FALSE),"")</f>
        <v>Extremo</v>
      </c>
      <c r="AJ36" s="64" t="str">
        <f>+'Descripción del Control '!B$4</f>
        <v xml:space="preserve">Los profesionales designados por la Dirección de Contratación adelantan la totalidad de los procesos contractuales de la Entidad de manera transaccional en la Plataforma de SECOP II, de acuerdo a la necesidad de contratación de la entidad plasmada en el Plan Anual de Adquisiciones, conforme a la normatividad vigente y a las guías emitidas por Colombia Compra Eficiente. 
En caso de identificar que hace falta  algún documento del expediente contractual por publicar, se verificará la naturaleza del documento para determinar si la entidad lo tiene en sus archivos o es necesario requerir al contratista. </v>
      </c>
      <c r="AK36" s="88" t="s">
        <v>337</v>
      </c>
      <c r="AL36" s="69" t="s">
        <v>107</v>
      </c>
      <c r="AM36" s="69" t="s">
        <v>168</v>
      </c>
      <c r="AN36" s="70">
        <f>+IF(AM36="si",15,"")</f>
        <v>15</v>
      </c>
      <c r="AO36" s="69" t="s">
        <v>168</v>
      </c>
      <c r="AP36" s="70">
        <f>+IF(AO36="si",15,"")</f>
        <v>15</v>
      </c>
      <c r="AQ36" s="69" t="s">
        <v>168</v>
      </c>
      <c r="AR36" s="70">
        <f t="shared" si="2"/>
        <v>15</v>
      </c>
      <c r="AS36" s="69" t="s">
        <v>191</v>
      </c>
      <c r="AT36" s="70">
        <f t="shared" si="3"/>
        <v>15</v>
      </c>
      <c r="AU36" s="69" t="s">
        <v>168</v>
      </c>
      <c r="AV36" s="70">
        <f>+IF(AU36="si",15,"")</f>
        <v>15</v>
      </c>
      <c r="AW36" s="69" t="s">
        <v>168</v>
      </c>
      <c r="AX36" s="70">
        <f t="shared" si="5"/>
        <v>15</v>
      </c>
      <c r="AY36" s="69" t="s">
        <v>169</v>
      </c>
      <c r="AZ36" s="70">
        <f t="shared" si="6"/>
        <v>10</v>
      </c>
      <c r="BA36" s="70">
        <f t="shared" ref="BA36:BA82" si="7">IF((SUM(AN36,AP36,AR36,AT36,AV36,AX36,AZ36)=0),"",(SUM(AN36,AP36,AR36,AT36,AV36,AX36,AZ36)))</f>
        <v>100</v>
      </c>
      <c r="BB36" s="70" t="str">
        <f t="shared" ref="BB36:BB82" si="8">IF(BA36&lt;=85,"Débil",IF(BA36&lt;=95,"Moderado",IF(BA36=100,"Fuerte","")))</f>
        <v>Fuerte</v>
      </c>
      <c r="BC36" s="69" t="s">
        <v>170</v>
      </c>
      <c r="BD36" s="70" t="str">
        <f t="shared" ref="BD36:BD83" si="9">+IF(BC36="siempre","Fuerte",IF(BC36="Algunas veces","Moderado","Débil"))</f>
        <v>Fuerte</v>
      </c>
      <c r="BE36" s="70" t="str">
        <f t="shared" ref="BE36:BE82" si="10">IF(AND(BB36="Fuerte",BD36="Fuerte"),"Fuerte",IF(AND(BB36="Fuerte",BD36="Moderado"),"Moderado",IF(AND(BB36="Moderado",BD36="Fuerte"),"Moderado",IF(AND(BB36="Moderado",BD36="Moderado"),"Moderado","Débil"))))</f>
        <v>Fuerte</v>
      </c>
      <c r="BF36" s="70">
        <f t="shared" ref="BF36:BF83" si="11">IF(ISBLANK(BE36),"",IF(BE36="Débil", 0, IF(BE36="Moderado",50,100)))</f>
        <v>100</v>
      </c>
      <c r="BG36" s="137">
        <f>AVERAGE(BF36:BF41)</f>
        <v>100</v>
      </c>
      <c r="BH36" s="146" t="str">
        <f>IF(BG36&lt;=50, "Débil", IF(BG36&lt;=99,"Moderado","Fuerte"))</f>
        <v>Fuerte</v>
      </c>
      <c r="BI36" s="137">
        <f>+IF(BH36="Fuerte",2,IF(BH36="Moderado",1,0))</f>
        <v>2</v>
      </c>
      <c r="BJ36" s="137">
        <f>+AF36-BI36</f>
        <v>2</v>
      </c>
      <c r="BK36" s="146" t="str">
        <f>+VLOOKUP(BJ36,Listados!$J$18:$K$24,2,TRUE)</f>
        <v>Improbable</v>
      </c>
      <c r="BL36" s="146" t="str">
        <f>IF(ISBLANK(AG36),"",AG36)</f>
        <v>Catastrófico</v>
      </c>
      <c r="BM36" s="160" t="str">
        <f>IF(AND(BK36&lt;&gt;"",BL36&lt;&gt;""),VLOOKUP(BK36&amp;BL36,Listados!$M$3:$N$27,2,FALSE),"")</f>
        <v>Extremo</v>
      </c>
      <c r="BN36" s="161" t="str">
        <f>+VLOOKUP(BM36,Listados!$P$3:$Q$6,2,FALSE)</f>
        <v>Evitar el riesgo</v>
      </c>
    </row>
    <row r="37" spans="1:66" ht="65.25" customHeight="1" x14ac:dyDescent="0.2">
      <c r="A37" s="143"/>
      <c r="B37" s="134"/>
      <c r="C37" s="144"/>
      <c r="D37" s="145"/>
      <c r="E37" s="137"/>
      <c r="F37" s="137"/>
      <c r="G37" s="122" t="s">
        <v>338</v>
      </c>
      <c r="H37" s="125" t="s">
        <v>331</v>
      </c>
      <c r="I37" s="137"/>
      <c r="J37" s="66" t="s">
        <v>348</v>
      </c>
      <c r="K37" s="134"/>
      <c r="L37" s="134"/>
      <c r="M37" s="134"/>
      <c r="N37" s="134"/>
      <c r="O37" s="134"/>
      <c r="P37" s="134"/>
      <c r="Q37" s="134"/>
      <c r="R37" s="134"/>
      <c r="S37" s="134"/>
      <c r="T37" s="134"/>
      <c r="U37" s="134"/>
      <c r="V37" s="134"/>
      <c r="W37" s="134"/>
      <c r="X37" s="134"/>
      <c r="Y37" s="134"/>
      <c r="Z37" s="134"/>
      <c r="AA37" s="134"/>
      <c r="AB37" s="134"/>
      <c r="AC37" s="134"/>
      <c r="AD37" s="137"/>
      <c r="AE37" s="134"/>
      <c r="AF37" s="137"/>
      <c r="AG37" s="137" t="str">
        <f>+IF(OR(AE37=1,AE37&lt;=5),"Moderado",IF(OR(AE37=6,AE37&lt;=11),"Mayor","Catastrófico"))</f>
        <v>Moderado</v>
      </c>
      <c r="AH37" s="162"/>
      <c r="AI37" s="160"/>
      <c r="AJ37" s="128" t="str">
        <f>+'Descripción del Control '!C$4</f>
        <v>El Abogado de Fondo de Desarrollo Local adelanta la totalidad de los procesos contractuales de la Entidad en la Plataforma de SECOP II, de acuerdo con la necesidad de contratación de la entidad plasmada en el Plan Anual de Adquisición una vez legalizado el contrato lo publica en la plataforma SECOP dentro de los tres (3) días hábiles siguientes al perfeccionamiento, conforme a la normatividad vigente y las guías emitidas por Colombia Compra Eficiente. En caso de que faltare algún documento subsanable, se informará al contratista a fin de que remita en el tiempo requerido.</v>
      </c>
      <c r="AK37" s="163" t="s">
        <v>338</v>
      </c>
      <c r="AL37" s="104" t="s">
        <v>107</v>
      </c>
      <c r="AM37" s="104" t="s">
        <v>168</v>
      </c>
      <c r="AN37" s="70">
        <f>+IF(AM37="si",15,"")</f>
        <v>15</v>
      </c>
      <c r="AO37" s="104" t="s">
        <v>168</v>
      </c>
      <c r="AP37" s="70">
        <f>+IF(AO37="si",15,"")</f>
        <v>15</v>
      </c>
      <c r="AQ37" s="104" t="s">
        <v>168</v>
      </c>
      <c r="AR37" s="70">
        <f t="shared" si="2"/>
        <v>15</v>
      </c>
      <c r="AS37" s="104" t="s">
        <v>191</v>
      </c>
      <c r="AT37" s="70">
        <f t="shared" si="3"/>
        <v>15</v>
      </c>
      <c r="AU37" s="104" t="s">
        <v>168</v>
      </c>
      <c r="AV37" s="70">
        <f>+IF(AU37="si",15,"")</f>
        <v>15</v>
      </c>
      <c r="AW37" s="104" t="s">
        <v>168</v>
      </c>
      <c r="AX37" s="70">
        <f t="shared" si="5"/>
        <v>15</v>
      </c>
      <c r="AY37" s="104" t="s">
        <v>169</v>
      </c>
      <c r="AZ37" s="70">
        <f t="shared" si="6"/>
        <v>10</v>
      </c>
      <c r="BA37" s="107">
        <f t="shared" si="7"/>
        <v>100</v>
      </c>
      <c r="BB37" s="107" t="str">
        <f t="shared" si="8"/>
        <v>Fuerte</v>
      </c>
      <c r="BC37" s="104" t="s">
        <v>170</v>
      </c>
      <c r="BD37" s="107" t="str">
        <f t="shared" si="9"/>
        <v>Fuerte</v>
      </c>
      <c r="BE37" s="107" t="str">
        <f t="shared" si="10"/>
        <v>Fuerte</v>
      </c>
      <c r="BF37" s="107">
        <f t="shared" si="11"/>
        <v>100</v>
      </c>
      <c r="BG37" s="137"/>
      <c r="BH37" s="146"/>
      <c r="BI37" s="137"/>
      <c r="BJ37" s="137"/>
      <c r="BK37" s="146"/>
      <c r="BL37" s="146"/>
      <c r="BM37" s="160"/>
      <c r="BN37" s="161"/>
    </row>
    <row r="38" spans="1:66" ht="69.75" customHeight="1" x14ac:dyDescent="0.2">
      <c r="A38" s="143"/>
      <c r="B38" s="134"/>
      <c r="C38" s="144"/>
      <c r="D38" s="145"/>
      <c r="E38" s="137"/>
      <c r="F38" s="137"/>
      <c r="G38" s="123"/>
      <c r="H38" s="126"/>
      <c r="I38" s="137"/>
      <c r="J38" s="119" t="s">
        <v>349</v>
      </c>
      <c r="K38" s="134"/>
      <c r="L38" s="134"/>
      <c r="M38" s="134"/>
      <c r="N38" s="134"/>
      <c r="O38" s="134"/>
      <c r="P38" s="134"/>
      <c r="Q38" s="134"/>
      <c r="R38" s="134"/>
      <c r="S38" s="134"/>
      <c r="T38" s="134"/>
      <c r="U38" s="134"/>
      <c r="V38" s="134"/>
      <c r="W38" s="134"/>
      <c r="X38" s="134"/>
      <c r="Y38" s="134"/>
      <c r="Z38" s="134"/>
      <c r="AA38" s="134"/>
      <c r="AB38" s="134"/>
      <c r="AC38" s="134"/>
      <c r="AD38" s="137"/>
      <c r="AE38" s="134"/>
      <c r="AF38" s="137"/>
      <c r="AG38" s="137" t="str">
        <f>+IF(OR(AE38=1,AE38&lt;=5),"Moderado",IF(OR(AE38=6,AE38&lt;=11),"Mayor","Catastrófico"))</f>
        <v>Moderado</v>
      </c>
      <c r="AH38" s="162"/>
      <c r="AI38" s="160"/>
      <c r="AJ38" s="129"/>
      <c r="AK38" s="164"/>
      <c r="AL38" s="105"/>
      <c r="AM38" s="105"/>
      <c r="AN38" s="70" t="str">
        <f t="shared" si="0"/>
        <v/>
      </c>
      <c r="AO38" s="105"/>
      <c r="AP38" s="70" t="str">
        <f t="shared" si="1"/>
        <v/>
      </c>
      <c r="AQ38" s="105"/>
      <c r="AR38" s="70" t="str">
        <f t="shared" si="2"/>
        <v/>
      </c>
      <c r="AS38" s="105"/>
      <c r="AT38" s="70" t="str">
        <f t="shared" si="3"/>
        <v/>
      </c>
      <c r="AU38" s="105"/>
      <c r="AV38" s="70" t="str">
        <f t="shared" si="4"/>
        <v/>
      </c>
      <c r="AW38" s="105"/>
      <c r="AX38" s="70" t="str">
        <f t="shared" si="5"/>
        <v/>
      </c>
      <c r="AY38" s="105"/>
      <c r="AZ38" s="70" t="str">
        <f t="shared" si="6"/>
        <v/>
      </c>
      <c r="BA38" s="108"/>
      <c r="BB38" s="108"/>
      <c r="BC38" s="105"/>
      <c r="BD38" s="108"/>
      <c r="BE38" s="108"/>
      <c r="BF38" s="108"/>
      <c r="BG38" s="137"/>
      <c r="BH38" s="146"/>
      <c r="BI38" s="137"/>
      <c r="BJ38" s="137"/>
      <c r="BK38" s="146"/>
      <c r="BL38" s="146"/>
      <c r="BM38" s="160"/>
      <c r="BN38" s="161"/>
    </row>
    <row r="39" spans="1:66" ht="12" customHeight="1" x14ac:dyDescent="0.2">
      <c r="A39" s="143"/>
      <c r="B39" s="134"/>
      <c r="C39" s="144"/>
      <c r="D39" s="145"/>
      <c r="E39" s="137"/>
      <c r="F39" s="137"/>
      <c r="G39" s="123"/>
      <c r="H39" s="126"/>
      <c r="I39" s="137"/>
      <c r="J39" s="120"/>
      <c r="K39" s="134"/>
      <c r="L39" s="134"/>
      <c r="M39" s="134"/>
      <c r="N39" s="134"/>
      <c r="O39" s="134"/>
      <c r="P39" s="134"/>
      <c r="Q39" s="134"/>
      <c r="R39" s="134"/>
      <c r="S39" s="134"/>
      <c r="T39" s="134"/>
      <c r="U39" s="134"/>
      <c r="V39" s="134"/>
      <c r="W39" s="134"/>
      <c r="X39" s="134"/>
      <c r="Y39" s="134"/>
      <c r="Z39" s="134"/>
      <c r="AA39" s="134"/>
      <c r="AB39" s="134"/>
      <c r="AC39" s="134"/>
      <c r="AD39" s="137"/>
      <c r="AE39" s="134"/>
      <c r="AF39" s="137"/>
      <c r="AG39" s="137" t="str">
        <f>+IF(OR(AE39=1,AE39&lt;=5),"Moderado",IF(OR(AE39=6,AE39&lt;=11),"Mayor","Catastrófico"))</f>
        <v>Moderado</v>
      </c>
      <c r="AH39" s="162"/>
      <c r="AI39" s="160"/>
      <c r="AJ39" s="129"/>
      <c r="AK39" s="164"/>
      <c r="AL39" s="105"/>
      <c r="AM39" s="105"/>
      <c r="AN39" s="70" t="str">
        <f t="shared" si="0"/>
        <v/>
      </c>
      <c r="AO39" s="105"/>
      <c r="AP39" s="70" t="str">
        <f t="shared" si="1"/>
        <v/>
      </c>
      <c r="AQ39" s="105"/>
      <c r="AR39" s="70" t="str">
        <f t="shared" si="2"/>
        <v/>
      </c>
      <c r="AS39" s="105"/>
      <c r="AT39" s="70" t="str">
        <f t="shared" si="3"/>
        <v/>
      </c>
      <c r="AU39" s="105"/>
      <c r="AV39" s="70" t="str">
        <f t="shared" si="4"/>
        <v/>
      </c>
      <c r="AW39" s="105"/>
      <c r="AX39" s="70" t="str">
        <f t="shared" si="5"/>
        <v/>
      </c>
      <c r="AY39" s="105"/>
      <c r="AZ39" s="70" t="str">
        <f t="shared" si="6"/>
        <v/>
      </c>
      <c r="BA39" s="108"/>
      <c r="BB39" s="108"/>
      <c r="BC39" s="105"/>
      <c r="BD39" s="108"/>
      <c r="BE39" s="108"/>
      <c r="BF39" s="108"/>
      <c r="BG39" s="137"/>
      <c r="BH39" s="146"/>
      <c r="BI39" s="137"/>
      <c r="BJ39" s="137"/>
      <c r="BK39" s="146"/>
      <c r="BL39" s="146"/>
      <c r="BM39" s="160"/>
      <c r="BN39" s="161"/>
    </row>
    <row r="40" spans="1:66" ht="35.25" customHeight="1" x14ac:dyDescent="0.2">
      <c r="A40" s="143"/>
      <c r="B40" s="134"/>
      <c r="C40" s="144"/>
      <c r="D40" s="145"/>
      <c r="E40" s="137"/>
      <c r="F40" s="137"/>
      <c r="G40" s="123"/>
      <c r="H40" s="126"/>
      <c r="I40" s="137"/>
      <c r="J40" s="120"/>
      <c r="K40" s="134"/>
      <c r="L40" s="134"/>
      <c r="M40" s="134"/>
      <c r="N40" s="134"/>
      <c r="O40" s="134"/>
      <c r="P40" s="134"/>
      <c r="Q40" s="134"/>
      <c r="R40" s="134"/>
      <c r="S40" s="134"/>
      <c r="T40" s="134"/>
      <c r="U40" s="134"/>
      <c r="V40" s="134"/>
      <c r="W40" s="134"/>
      <c r="X40" s="134"/>
      <c r="Y40" s="134"/>
      <c r="Z40" s="134"/>
      <c r="AA40" s="134"/>
      <c r="AB40" s="134"/>
      <c r="AC40" s="134"/>
      <c r="AD40" s="137"/>
      <c r="AE40" s="134"/>
      <c r="AF40" s="137"/>
      <c r="AG40" s="137" t="str">
        <f>+IF(OR(AE40=1,AE40&lt;=5),"Moderado",IF(OR(AE40=6,AE40&lt;=11),"Mayor","Catastrófico"))</f>
        <v>Moderado</v>
      </c>
      <c r="AH40" s="162"/>
      <c r="AI40" s="160"/>
      <c r="AJ40" s="129"/>
      <c r="AK40" s="164"/>
      <c r="AL40" s="105"/>
      <c r="AM40" s="105"/>
      <c r="AN40" s="70" t="str">
        <f t="shared" si="0"/>
        <v/>
      </c>
      <c r="AO40" s="105"/>
      <c r="AP40" s="70" t="str">
        <f t="shared" si="1"/>
        <v/>
      </c>
      <c r="AQ40" s="105"/>
      <c r="AR40" s="70" t="str">
        <f t="shared" si="2"/>
        <v/>
      </c>
      <c r="AS40" s="105"/>
      <c r="AT40" s="70" t="str">
        <f t="shared" si="3"/>
        <v/>
      </c>
      <c r="AU40" s="105"/>
      <c r="AV40" s="70" t="str">
        <f t="shared" si="4"/>
        <v/>
      </c>
      <c r="AW40" s="105"/>
      <c r="AX40" s="70" t="str">
        <f t="shared" si="5"/>
        <v/>
      </c>
      <c r="AY40" s="105"/>
      <c r="AZ40" s="70" t="str">
        <f t="shared" si="6"/>
        <v/>
      </c>
      <c r="BA40" s="108"/>
      <c r="BB40" s="108"/>
      <c r="BC40" s="105"/>
      <c r="BD40" s="108"/>
      <c r="BE40" s="108"/>
      <c r="BF40" s="108"/>
      <c r="BG40" s="137"/>
      <c r="BH40" s="146"/>
      <c r="BI40" s="137"/>
      <c r="BJ40" s="137"/>
      <c r="BK40" s="146"/>
      <c r="BL40" s="146"/>
      <c r="BM40" s="160"/>
      <c r="BN40" s="161"/>
    </row>
    <row r="41" spans="1:66" ht="15" customHeight="1" x14ac:dyDescent="0.2">
      <c r="A41" s="143"/>
      <c r="B41" s="134"/>
      <c r="C41" s="144"/>
      <c r="D41" s="145"/>
      <c r="E41" s="137"/>
      <c r="F41" s="137"/>
      <c r="G41" s="124"/>
      <c r="H41" s="127"/>
      <c r="I41" s="137"/>
      <c r="J41" s="121"/>
      <c r="K41" s="134"/>
      <c r="L41" s="134"/>
      <c r="M41" s="134"/>
      <c r="N41" s="134"/>
      <c r="O41" s="134"/>
      <c r="P41" s="134"/>
      <c r="Q41" s="134"/>
      <c r="R41" s="134"/>
      <c r="S41" s="134"/>
      <c r="T41" s="134"/>
      <c r="U41" s="134"/>
      <c r="V41" s="134"/>
      <c r="W41" s="134"/>
      <c r="X41" s="134"/>
      <c r="Y41" s="134"/>
      <c r="Z41" s="134"/>
      <c r="AA41" s="134"/>
      <c r="AB41" s="134"/>
      <c r="AC41" s="134"/>
      <c r="AD41" s="137"/>
      <c r="AE41" s="134"/>
      <c r="AF41" s="137"/>
      <c r="AG41" s="137" t="str">
        <f>+IF(OR(AE41=1,AE41&lt;=5),"Moderado",IF(OR(AE41=6,AE41&lt;=11),"Mayor","Catastrófico"))</f>
        <v>Moderado</v>
      </c>
      <c r="AH41" s="162"/>
      <c r="AI41" s="160"/>
      <c r="AJ41" s="130"/>
      <c r="AK41" s="165"/>
      <c r="AL41" s="106"/>
      <c r="AM41" s="106"/>
      <c r="AN41" s="70" t="str">
        <f t="shared" si="0"/>
        <v/>
      </c>
      <c r="AO41" s="106"/>
      <c r="AP41" s="70" t="str">
        <f t="shared" si="1"/>
        <v/>
      </c>
      <c r="AQ41" s="106"/>
      <c r="AR41" s="70" t="str">
        <f t="shared" si="2"/>
        <v/>
      </c>
      <c r="AS41" s="106"/>
      <c r="AT41" s="70" t="str">
        <f t="shared" si="3"/>
        <v/>
      </c>
      <c r="AU41" s="106"/>
      <c r="AV41" s="70" t="str">
        <f t="shared" si="4"/>
        <v/>
      </c>
      <c r="AW41" s="106"/>
      <c r="AX41" s="70" t="str">
        <f t="shared" si="5"/>
        <v/>
      </c>
      <c r="AY41" s="106"/>
      <c r="AZ41" s="70" t="str">
        <f t="shared" si="6"/>
        <v/>
      </c>
      <c r="BA41" s="109"/>
      <c r="BB41" s="109"/>
      <c r="BC41" s="106"/>
      <c r="BD41" s="109"/>
      <c r="BE41" s="109"/>
      <c r="BF41" s="109"/>
      <c r="BG41" s="137"/>
      <c r="BH41" s="146"/>
      <c r="BI41" s="137"/>
      <c r="BJ41" s="137"/>
      <c r="BK41" s="146"/>
      <c r="BL41" s="146"/>
      <c r="BM41" s="160"/>
      <c r="BN41" s="161"/>
    </row>
    <row r="42" spans="1:66" ht="132.75" customHeight="1" x14ac:dyDescent="0.2">
      <c r="A42" s="143" t="s">
        <v>71</v>
      </c>
      <c r="B42" s="134" t="s">
        <v>359</v>
      </c>
      <c r="C42" s="144" t="s">
        <v>325</v>
      </c>
      <c r="D42" s="145" t="s">
        <v>360</v>
      </c>
      <c r="E42" s="137" t="s">
        <v>124</v>
      </c>
      <c r="F42" s="137" t="s">
        <v>143</v>
      </c>
      <c r="G42" s="65" t="s">
        <v>246</v>
      </c>
      <c r="H42" s="71" t="s">
        <v>331</v>
      </c>
      <c r="I42" s="137" t="s">
        <v>101</v>
      </c>
      <c r="J42" s="66" t="s">
        <v>247</v>
      </c>
      <c r="K42" s="134" t="s">
        <v>172</v>
      </c>
      <c r="L42" s="134" t="s">
        <v>168</v>
      </c>
      <c r="M42" s="134" t="s">
        <v>168</v>
      </c>
      <c r="N42" s="134" t="s">
        <v>168</v>
      </c>
      <c r="O42" s="134" t="s">
        <v>168</v>
      </c>
      <c r="P42" s="134" t="s">
        <v>168</v>
      </c>
      <c r="Q42" s="134" t="s">
        <v>168</v>
      </c>
      <c r="R42" s="134" t="s">
        <v>172</v>
      </c>
      <c r="S42" s="134" t="s">
        <v>168</v>
      </c>
      <c r="T42" s="134" t="s">
        <v>168</v>
      </c>
      <c r="U42" s="134" t="s">
        <v>168</v>
      </c>
      <c r="V42" s="134" t="s">
        <v>168</v>
      </c>
      <c r="W42" s="134" t="s">
        <v>168</v>
      </c>
      <c r="X42" s="134" t="s">
        <v>168</v>
      </c>
      <c r="Y42" s="134" t="s">
        <v>168</v>
      </c>
      <c r="Z42" s="134" t="s">
        <v>172</v>
      </c>
      <c r="AA42" s="134" t="s">
        <v>168</v>
      </c>
      <c r="AB42" s="134" t="s">
        <v>168</v>
      </c>
      <c r="AC42" s="134" t="s">
        <v>172</v>
      </c>
      <c r="AD42" s="137">
        <f>COUNTIF(K42:AC47, "SI")</f>
        <v>15</v>
      </c>
      <c r="AE42" s="134" t="s">
        <v>130</v>
      </c>
      <c r="AF42" s="137">
        <f>+VLOOKUP(AE42,[6]Listados!$K$8:$L$12,2,0)</f>
        <v>3</v>
      </c>
      <c r="AG42" s="137" t="str">
        <f>+IF(OR(AD42=1,AD42&lt;=5),"Moderado",IF(OR(AD42=6,AD42&lt;=11),"Mayor","Catastrófico"))</f>
        <v>Catastrófico</v>
      </c>
      <c r="AH42" s="162" t="e">
        <f>+VLOOKUP(AG42,[6]Listados!K25:L29,2,0)</f>
        <v>#N/A</v>
      </c>
      <c r="AI42" s="160" t="str">
        <f>IF(AND(AE42&lt;&gt;"",AG42&lt;&gt;""),VLOOKUP(AE42&amp;AG42,Listados!$M$3:$N$27,2,FALSE),"")</f>
        <v>Extremo</v>
      </c>
      <c r="AJ42" s="64" t="str">
        <f>+'Descripción del Control '!B$5</f>
        <v xml:space="preserve">
El Jefe(a) de la Oficina Asesora de Comunicaciones realiza la divulgación de la información institucional de interés interno y externo, en las fechas solicitadas a través de la agenda de eventos remitida por los directivos de las dependencias en el formato CES-F002 "Formato planeador de necesidades de comunicación", verificando la pertinencia y oportunidad de la publicación de información de gestión de la Entidad a través del formato  CES-F001 "Formato solicitud de servicios de comunicaciones", donde los directivos de las diferentes dependencias confirman las actividades, publicaciones, acciones, estrategias, campañas o eventos planeados, y presentan los contenidos e insumos de información que se requieran para la publicación final. Las evidencias corresponden a los formatos mencionados que pertenecen al Proceso de Comunicación Estratégica.
</v>
      </c>
      <c r="AK42" s="64" t="s">
        <v>246</v>
      </c>
      <c r="AL42" s="69" t="s">
        <v>107</v>
      </c>
      <c r="AM42" s="69" t="s">
        <v>168</v>
      </c>
      <c r="AN42" s="70">
        <f>+IF(AM42="si",15,"")</f>
        <v>15</v>
      </c>
      <c r="AO42" s="69" t="s">
        <v>168</v>
      </c>
      <c r="AP42" s="70">
        <f>+IF(AO42="si",15,"")</f>
        <v>15</v>
      </c>
      <c r="AQ42" s="69" t="s">
        <v>168</v>
      </c>
      <c r="AR42" s="70">
        <f t="shared" si="2"/>
        <v>15</v>
      </c>
      <c r="AS42" s="69" t="s">
        <v>191</v>
      </c>
      <c r="AT42" s="70">
        <f t="shared" si="3"/>
        <v>15</v>
      </c>
      <c r="AU42" s="69" t="s">
        <v>168</v>
      </c>
      <c r="AV42" s="70">
        <f>+IF(AU42="si",15,"")</f>
        <v>15</v>
      </c>
      <c r="AW42" s="69" t="s">
        <v>168</v>
      </c>
      <c r="AX42" s="70">
        <f t="shared" si="5"/>
        <v>15</v>
      </c>
      <c r="AY42" s="69" t="s">
        <v>169</v>
      </c>
      <c r="AZ42" s="70">
        <f t="shared" si="6"/>
        <v>10</v>
      </c>
      <c r="BA42" s="70">
        <f t="shared" si="7"/>
        <v>100</v>
      </c>
      <c r="BB42" s="70" t="str">
        <f t="shared" si="8"/>
        <v>Fuerte</v>
      </c>
      <c r="BC42" s="69" t="s">
        <v>170</v>
      </c>
      <c r="BD42" s="70" t="str">
        <f t="shared" si="9"/>
        <v>Fuerte</v>
      </c>
      <c r="BE42" s="70" t="str">
        <f t="shared" si="10"/>
        <v>Fuerte</v>
      </c>
      <c r="BF42" s="70">
        <f t="shared" si="11"/>
        <v>100</v>
      </c>
      <c r="BG42" s="137">
        <f>AVERAGE(BF42:BF47)</f>
        <v>100</v>
      </c>
      <c r="BH42" s="146" t="str">
        <f>IF(BG42&lt;=50, "Débil", IF(BG42&lt;=99,"Moderado","Fuerte"))</f>
        <v>Fuerte</v>
      </c>
      <c r="BI42" s="137">
        <f>+IF(BH42="Fuerte",2,IF(BH42="Moderado",1,0))</f>
        <v>2</v>
      </c>
      <c r="BJ42" s="137">
        <f>+AF42-BI42</f>
        <v>1</v>
      </c>
      <c r="BK42" s="146" t="str">
        <f>+VLOOKUP(BJ42,Listados!$J$18:$K$24,2,TRUE)</f>
        <v>Rara Vez</v>
      </c>
      <c r="BL42" s="146" t="str">
        <f>IF(ISBLANK(AG42),"",AG42)</f>
        <v>Catastrófico</v>
      </c>
      <c r="BM42" s="160" t="str">
        <f>IF(AND(BK42&lt;&gt;"",BL42&lt;&gt;""),VLOOKUP(BK42&amp;BL42,Listados!$M$3:$N$27,2,FALSE),"")</f>
        <v>Extremo</v>
      </c>
      <c r="BN42" s="161" t="str">
        <f>+VLOOKUP(BM42,Listados!$P$3:$Q$6,2,FALSE)</f>
        <v>Evitar el riesgo</v>
      </c>
    </row>
    <row r="43" spans="1:66" ht="66.75" customHeight="1" x14ac:dyDescent="0.2">
      <c r="A43" s="143"/>
      <c r="B43" s="134"/>
      <c r="C43" s="144"/>
      <c r="D43" s="145"/>
      <c r="E43" s="137"/>
      <c r="F43" s="137"/>
      <c r="G43" s="154" t="s">
        <v>245</v>
      </c>
      <c r="H43" s="125" t="s">
        <v>331</v>
      </c>
      <c r="I43" s="137"/>
      <c r="J43" s="66" t="s">
        <v>248</v>
      </c>
      <c r="K43" s="134"/>
      <c r="L43" s="134"/>
      <c r="M43" s="134"/>
      <c r="N43" s="134"/>
      <c r="O43" s="134"/>
      <c r="P43" s="134"/>
      <c r="Q43" s="134"/>
      <c r="R43" s="134"/>
      <c r="S43" s="134"/>
      <c r="T43" s="134"/>
      <c r="U43" s="134"/>
      <c r="V43" s="134"/>
      <c r="W43" s="134"/>
      <c r="X43" s="134"/>
      <c r="Y43" s="134"/>
      <c r="Z43" s="134"/>
      <c r="AA43" s="134"/>
      <c r="AB43" s="134"/>
      <c r="AC43" s="134"/>
      <c r="AD43" s="137"/>
      <c r="AE43" s="134"/>
      <c r="AF43" s="137"/>
      <c r="AG43" s="137" t="str">
        <f>+IF(OR(AE43=1,AE43&lt;=5),"Moderado",IF(OR(AE43=6,AE43&lt;=11),"Mayor","Catastrófico"))</f>
        <v>Moderado</v>
      </c>
      <c r="AH43" s="162"/>
      <c r="AI43" s="160"/>
      <c r="AJ43" s="128" t="str">
        <f>+'Descripción del Control '!C$5</f>
        <v xml:space="preserve">
El profesional asignado por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corresponde al cumplimiento de los criterios de la matriz de seguimiento de la Ley de Transparencia disponible en la página web.
</v>
      </c>
      <c r="AK43" s="128" t="s">
        <v>245</v>
      </c>
      <c r="AL43" s="104" t="s">
        <v>107</v>
      </c>
      <c r="AM43" s="104" t="s">
        <v>168</v>
      </c>
      <c r="AN43" s="70">
        <f>+IF(AM43="si",15,"")</f>
        <v>15</v>
      </c>
      <c r="AO43" s="104" t="s">
        <v>168</v>
      </c>
      <c r="AP43" s="70">
        <f>+IF(AO43="si",15,"")</f>
        <v>15</v>
      </c>
      <c r="AQ43" s="104" t="s">
        <v>168</v>
      </c>
      <c r="AR43" s="70">
        <f t="shared" si="2"/>
        <v>15</v>
      </c>
      <c r="AS43" s="104" t="s">
        <v>191</v>
      </c>
      <c r="AT43" s="70">
        <f t="shared" si="3"/>
        <v>15</v>
      </c>
      <c r="AU43" s="104" t="s">
        <v>168</v>
      </c>
      <c r="AV43" s="70">
        <f>+IF(AU43="si",15,"")</f>
        <v>15</v>
      </c>
      <c r="AW43" s="104" t="s">
        <v>168</v>
      </c>
      <c r="AX43" s="70">
        <f t="shared" si="5"/>
        <v>15</v>
      </c>
      <c r="AY43" s="104" t="s">
        <v>169</v>
      </c>
      <c r="AZ43" s="70">
        <f t="shared" si="6"/>
        <v>10</v>
      </c>
      <c r="BA43" s="107">
        <f t="shared" si="7"/>
        <v>100</v>
      </c>
      <c r="BB43" s="107" t="str">
        <f t="shared" si="8"/>
        <v>Fuerte</v>
      </c>
      <c r="BC43" s="104" t="s">
        <v>170</v>
      </c>
      <c r="BD43" s="107" t="str">
        <f t="shared" si="9"/>
        <v>Fuerte</v>
      </c>
      <c r="BE43" s="107" t="str">
        <f t="shared" si="10"/>
        <v>Fuerte</v>
      </c>
      <c r="BF43" s="107">
        <f t="shared" si="11"/>
        <v>100</v>
      </c>
      <c r="BG43" s="137"/>
      <c r="BH43" s="146"/>
      <c r="BI43" s="137"/>
      <c r="BJ43" s="137"/>
      <c r="BK43" s="146"/>
      <c r="BL43" s="146"/>
      <c r="BM43" s="160"/>
      <c r="BN43" s="161"/>
    </row>
    <row r="44" spans="1:66" ht="64.5" customHeight="1" x14ac:dyDescent="0.2">
      <c r="A44" s="143"/>
      <c r="B44" s="134"/>
      <c r="C44" s="144"/>
      <c r="D44" s="145"/>
      <c r="E44" s="137"/>
      <c r="F44" s="137"/>
      <c r="G44" s="155"/>
      <c r="H44" s="126"/>
      <c r="I44" s="137"/>
      <c r="J44" s="66" t="s">
        <v>249</v>
      </c>
      <c r="K44" s="134"/>
      <c r="L44" s="134"/>
      <c r="M44" s="134"/>
      <c r="N44" s="134"/>
      <c r="O44" s="134"/>
      <c r="P44" s="134"/>
      <c r="Q44" s="134"/>
      <c r="R44" s="134"/>
      <c r="S44" s="134"/>
      <c r="T44" s="134"/>
      <c r="U44" s="134"/>
      <c r="V44" s="134"/>
      <c r="W44" s="134"/>
      <c r="X44" s="134"/>
      <c r="Y44" s="134"/>
      <c r="Z44" s="134"/>
      <c r="AA44" s="134"/>
      <c r="AB44" s="134"/>
      <c r="AC44" s="134"/>
      <c r="AD44" s="137"/>
      <c r="AE44" s="134"/>
      <c r="AF44" s="137"/>
      <c r="AG44" s="137" t="str">
        <f>+IF(OR(AE44=1,AE44&lt;=5),"Moderado",IF(OR(AE44=6,AE44&lt;=11),"Mayor","Catastrófico"))</f>
        <v>Moderado</v>
      </c>
      <c r="AH44" s="162"/>
      <c r="AI44" s="160"/>
      <c r="AJ44" s="129"/>
      <c r="AK44" s="129"/>
      <c r="AL44" s="105"/>
      <c r="AM44" s="105"/>
      <c r="AN44" s="70" t="str">
        <f t="shared" si="0"/>
        <v/>
      </c>
      <c r="AO44" s="105"/>
      <c r="AP44" s="70" t="str">
        <f t="shared" si="1"/>
        <v/>
      </c>
      <c r="AQ44" s="105"/>
      <c r="AR44" s="70" t="str">
        <f t="shared" si="2"/>
        <v/>
      </c>
      <c r="AS44" s="105"/>
      <c r="AT44" s="70" t="str">
        <f t="shared" si="3"/>
        <v/>
      </c>
      <c r="AU44" s="105"/>
      <c r="AV44" s="70" t="str">
        <f t="shared" si="4"/>
        <v/>
      </c>
      <c r="AW44" s="105"/>
      <c r="AX44" s="70" t="str">
        <f t="shared" si="5"/>
        <v/>
      </c>
      <c r="AY44" s="105"/>
      <c r="AZ44" s="70" t="str">
        <f t="shared" si="6"/>
        <v/>
      </c>
      <c r="BA44" s="108"/>
      <c r="BB44" s="108"/>
      <c r="BC44" s="105"/>
      <c r="BD44" s="108"/>
      <c r="BE44" s="108"/>
      <c r="BF44" s="108"/>
      <c r="BG44" s="137"/>
      <c r="BH44" s="146"/>
      <c r="BI44" s="137"/>
      <c r="BJ44" s="137"/>
      <c r="BK44" s="146"/>
      <c r="BL44" s="146"/>
      <c r="BM44" s="160"/>
      <c r="BN44" s="161"/>
    </row>
    <row r="45" spans="1:66" ht="90.75" customHeight="1" x14ac:dyDescent="0.2">
      <c r="A45" s="143"/>
      <c r="B45" s="134"/>
      <c r="C45" s="144"/>
      <c r="D45" s="145"/>
      <c r="E45" s="137"/>
      <c r="F45" s="137"/>
      <c r="G45" s="155"/>
      <c r="H45" s="126"/>
      <c r="I45" s="137"/>
      <c r="J45" s="119" t="s">
        <v>250</v>
      </c>
      <c r="K45" s="134"/>
      <c r="L45" s="134"/>
      <c r="M45" s="134"/>
      <c r="N45" s="134"/>
      <c r="O45" s="134"/>
      <c r="P45" s="134"/>
      <c r="Q45" s="134"/>
      <c r="R45" s="134"/>
      <c r="S45" s="134"/>
      <c r="T45" s="134"/>
      <c r="U45" s="134"/>
      <c r="V45" s="134"/>
      <c r="W45" s="134"/>
      <c r="X45" s="134"/>
      <c r="Y45" s="134"/>
      <c r="Z45" s="134"/>
      <c r="AA45" s="134"/>
      <c r="AB45" s="134"/>
      <c r="AC45" s="134"/>
      <c r="AD45" s="137"/>
      <c r="AE45" s="134"/>
      <c r="AF45" s="137"/>
      <c r="AG45" s="137" t="str">
        <f>+IF(OR(AE45=1,AE45&lt;=5),"Moderado",IF(OR(AE45=6,AE45&lt;=11),"Mayor","Catastrófico"))</f>
        <v>Moderado</v>
      </c>
      <c r="AH45" s="162"/>
      <c r="AI45" s="160"/>
      <c r="AJ45" s="129"/>
      <c r="AK45" s="129"/>
      <c r="AL45" s="105"/>
      <c r="AM45" s="105"/>
      <c r="AN45" s="70" t="str">
        <f t="shared" si="0"/>
        <v/>
      </c>
      <c r="AO45" s="105"/>
      <c r="AP45" s="70" t="str">
        <f t="shared" si="1"/>
        <v/>
      </c>
      <c r="AQ45" s="105"/>
      <c r="AR45" s="70" t="str">
        <f t="shared" si="2"/>
        <v/>
      </c>
      <c r="AS45" s="105"/>
      <c r="AT45" s="70" t="str">
        <f t="shared" si="3"/>
        <v/>
      </c>
      <c r="AU45" s="105"/>
      <c r="AV45" s="70" t="str">
        <f t="shared" si="4"/>
        <v/>
      </c>
      <c r="AW45" s="105"/>
      <c r="AX45" s="70" t="str">
        <f t="shared" si="5"/>
        <v/>
      </c>
      <c r="AY45" s="105"/>
      <c r="AZ45" s="70" t="str">
        <f t="shared" si="6"/>
        <v/>
      </c>
      <c r="BA45" s="108"/>
      <c r="BB45" s="108"/>
      <c r="BC45" s="105"/>
      <c r="BD45" s="108"/>
      <c r="BE45" s="108"/>
      <c r="BF45" s="108"/>
      <c r="BG45" s="137"/>
      <c r="BH45" s="146"/>
      <c r="BI45" s="137"/>
      <c r="BJ45" s="137"/>
      <c r="BK45" s="146"/>
      <c r="BL45" s="146"/>
      <c r="BM45" s="160"/>
      <c r="BN45" s="161"/>
    </row>
    <row r="46" spans="1:66" ht="15" customHeight="1" x14ac:dyDescent="0.2">
      <c r="A46" s="143"/>
      <c r="B46" s="134"/>
      <c r="C46" s="144"/>
      <c r="D46" s="145"/>
      <c r="E46" s="137"/>
      <c r="F46" s="137"/>
      <c r="G46" s="155"/>
      <c r="H46" s="126"/>
      <c r="I46" s="137"/>
      <c r="J46" s="120"/>
      <c r="K46" s="134"/>
      <c r="L46" s="134"/>
      <c r="M46" s="134"/>
      <c r="N46" s="134"/>
      <c r="O46" s="134"/>
      <c r="P46" s="134"/>
      <c r="Q46" s="134"/>
      <c r="R46" s="134"/>
      <c r="S46" s="134"/>
      <c r="T46" s="134"/>
      <c r="U46" s="134"/>
      <c r="V46" s="134"/>
      <c r="W46" s="134"/>
      <c r="X46" s="134"/>
      <c r="Y46" s="134"/>
      <c r="Z46" s="134"/>
      <c r="AA46" s="134"/>
      <c r="AB46" s="134"/>
      <c r="AC46" s="134"/>
      <c r="AD46" s="137"/>
      <c r="AE46" s="134"/>
      <c r="AF46" s="137"/>
      <c r="AG46" s="137" t="str">
        <f>+IF(OR(AE46=1,AE46&lt;=5),"Moderado",IF(OR(AE46=6,AE46&lt;=11),"Mayor","Catastrófico"))</f>
        <v>Moderado</v>
      </c>
      <c r="AH46" s="162"/>
      <c r="AI46" s="160"/>
      <c r="AJ46" s="129"/>
      <c r="AK46" s="129"/>
      <c r="AL46" s="105"/>
      <c r="AM46" s="105"/>
      <c r="AN46" s="70" t="str">
        <f t="shared" si="0"/>
        <v/>
      </c>
      <c r="AO46" s="105"/>
      <c r="AP46" s="70" t="str">
        <f t="shared" si="1"/>
        <v/>
      </c>
      <c r="AQ46" s="105"/>
      <c r="AR46" s="70" t="str">
        <f t="shared" si="2"/>
        <v/>
      </c>
      <c r="AS46" s="105"/>
      <c r="AT46" s="70" t="str">
        <f t="shared" si="3"/>
        <v/>
      </c>
      <c r="AU46" s="105"/>
      <c r="AV46" s="70" t="str">
        <f t="shared" si="4"/>
        <v/>
      </c>
      <c r="AW46" s="105"/>
      <c r="AX46" s="70" t="str">
        <f t="shared" si="5"/>
        <v/>
      </c>
      <c r="AY46" s="105"/>
      <c r="AZ46" s="70" t="str">
        <f t="shared" si="6"/>
        <v/>
      </c>
      <c r="BA46" s="108"/>
      <c r="BB46" s="108"/>
      <c r="BC46" s="105"/>
      <c r="BD46" s="108"/>
      <c r="BE46" s="108"/>
      <c r="BF46" s="108"/>
      <c r="BG46" s="137"/>
      <c r="BH46" s="146"/>
      <c r="BI46" s="137"/>
      <c r="BJ46" s="137"/>
      <c r="BK46" s="146"/>
      <c r="BL46" s="146"/>
      <c r="BM46" s="160"/>
      <c r="BN46" s="161"/>
    </row>
    <row r="47" spans="1:66" ht="17" x14ac:dyDescent="0.2">
      <c r="A47" s="143"/>
      <c r="B47" s="134"/>
      <c r="C47" s="144"/>
      <c r="D47" s="145"/>
      <c r="E47" s="137"/>
      <c r="F47" s="137"/>
      <c r="G47" s="156"/>
      <c r="H47" s="127"/>
      <c r="I47" s="137"/>
      <c r="J47" s="121"/>
      <c r="K47" s="134"/>
      <c r="L47" s="134"/>
      <c r="M47" s="134"/>
      <c r="N47" s="134"/>
      <c r="O47" s="134"/>
      <c r="P47" s="134"/>
      <c r="Q47" s="134"/>
      <c r="R47" s="134"/>
      <c r="S47" s="134"/>
      <c r="T47" s="134"/>
      <c r="U47" s="134"/>
      <c r="V47" s="134"/>
      <c r="W47" s="134"/>
      <c r="X47" s="134"/>
      <c r="Y47" s="134"/>
      <c r="Z47" s="134"/>
      <c r="AA47" s="134"/>
      <c r="AB47" s="134"/>
      <c r="AC47" s="134"/>
      <c r="AD47" s="137"/>
      <c r="AE47" s="134"/>
      <c r="AF47" s="137"/>
      <c r="AG47" s="137" t="str">
        <f>+IF(OR(AE47=1,AE47&lt;=5),"Moderado",IF(OR(AE47=6,AE47&lt;=11),"Mayor","Catastrófico"))</f>
        <v>Moderado</v>
      </c>
      <c r="AH47" s="162"/>
      <c r="AI47" s="160"/>
      <c r="AJ47" s="130"/>
      <c r="AK47" s="130"/>
      <c r="AL47" s="106"/>
      <c r="AM47" s="106"/>
      <c r="AN47" s="70" t="str">
        <f t="shared" si="0"/>
        <v/>
      </c>
      <c r="AO47" s="106"/>
      <c r="AP47" s="70" t="str">
        <f t="shared" si="1"/>
        <v/>
      </c>
      <c r="AQ47" s="106"/>
      <c r="AR47" s="70" t="str">
        <f t="shared" si="2"/>
        <v/>
      </c>
      <c r="AS47" s="106"/>
      <c r="AT47" s="70" t="str">
        <f t="shared" si="3"/>
        <v/>
      </c>
      <c r="AU47" s="106"/>
      <c r="AV47" s="70" t="str">
        <f t="shared" si="4"/>
        <v/>
      </c>
      <c r="AW47" s="106"/>
      <c r="AX47" s="70" t="str">
        <f t="shared" si="5"/>
        <v/>
      </c>
      <c r="AY47" s="106"/>
      <c r="AZ47" s="70" t="str">
        <f t="shared" si="6"/>
        <v/>
      </c>
      <c r="BA47" s="109"/>
      <c r="BB47" s="109"/>
      <c r="BC47" s="106"/>
      <c r="BD47" s="109"/>
      <c r="BE47" s="109"/>
      <c r="BF47" s="109"/>
      <c r="BG47" s="137"/>
      <c r="BH47" s="146"/>
      <c r="BI47" s="137"/>
      <c r="BJ47" s="137"/>
      <c r="BK47" s="146"/>
      <c r="BL47" s="146"/>
      <c r="BM47" s="160"/>
      <c r="BN47" s="161"/>
    </row>
    <row r="48" spans="1:66" ht="94.5" customHeight="1" x14ac:dyDescent="0.2">
      <c r="A48" s="143" t="s">
        <v>72</v>
      </c>
      <c r="B48" s="134" t="s">
        <v>334</v>
      </c>
      <c r="C48" s="144" t="s">
        <v>326</v>
      </c>
      <c r="D48" s="145" t="str">
        <f>+'Riesgo Corrupción'!C10</f>
        <v>Incumplimiento a los lineamientos legales vigentes, para la elaboración y expedición de conceptos a las iniciativas normativas, que puedan llegar a beneficiar a un particular.</v>
      </c>
      <c r="E48" s="137" t="s">
        <v>124</v>
      </c>
      <c r="F48" s="137" t="s">
        <v>125</v>
      </c>
      <c r="G48" s="154" t="s">
        <v>244</v>
      </c>
      <c r="H48" s="125" t="s">
        <v>331</v>
      </c>
      <c r="I48" s="137" t="s">
        <v>101</v>
      </c>
      <c r="J48" s="119" t="s">
        <v>251</v>
      </c>
      <c r="K48" s="134" t="s">
        <v>168</v>
      </c>
      <c r="L48" s="134" t="s">
        <v>168</v>
      </c>
      <c r="M48" s="134" t="s">
        <v>168</v>
      </c>
      <c r="N48" s="134" t="s">
        <v>168</v>
      </c>
      <c r="O48" s="134" t="s">
        <v>168</v>
      </c>
      <c r="P48" s="134" t="s">
        <v>172</v>
      </c>
      <c r="Q48" s="134" t="s">
        <v>172</v>
      </c>
      <c r="R48" s="134" t="s">
        <v>172</v>
      </c>
      <c r="S48" s="134" t="s">
        <v>168</v>
      </c>
      <c r="T48" s="134" t="s">
        <v>168</v>
      </c>
      <c r="U48" s="134" t="s">
        <v>168</v>
      </c>
      <c r="V48" s="134" t="s">
        <v>168</v>
      </c>
      <c r="W48" s="134" t="s">
        <v>168</v>
      </c>
      <c r="X48" s="134" t="s">
        <v>168</v>
      </c>
      <c r="Y48" s="134" t="s">
        <v>168</v>
      </c>
      <c r="Z48" s="134" t="s">
        <v>172</v>
      </c>
      <c r="AA48" s="134" t="s">
        <v>168</v>
      </c>
      <c r="AB48" s="134" t="s">
        <v>168</v>
      </c>
      <c r="AC48" s="134" t="s">
        <v>172</v>
      </c>
      <c r="AD48" s="137">
        <f>COUNTIF(K48:AC53, "SI")</f>
        <v>14</v>
      </c>
      <c r="AE48" s="134" t="s">
        <v>62</v>
      </c>
      <c r="AF48" s="137">
        <f>+VLOOKUP(AE48,[6]Listados!$K$8:$L$12,2,0)</f>
        <v>4</v>
      </c>
      <c r="AG48" s="137" t="str">
        <f>+IF(OR(AD48=1,AD48&lt;=5),"Moderado",IF(OR(AD48=6,AD48&lt;=11),"Mayor","Catastrófico"))</f>
        <v>Catastrófico</v>
      </c>
      <c r="AH48" s="162">
        <f>+VLOOKUP(AG48,[6]Listados!K31:L35,2,0)</f>
        <v>0</v>
      </c>
      <c r="AI48" s="160" t="str">
        <f>IF(AND(AE48&lt;&gt;"",AG48&lt;&gt;""),VLOOKUP(AE48&amp;AG48,Listados!$M$3:$N$27,2,FALSE),"")</f>
        <v>Extremo</v>
      </c>
      <c r="AJ48" s="128" t="str">
        <f>+'Descripción del Control '!B$6</f>
        <v>El equipo de Asuntos normativos de la Dirección de Relaciones Políticas realiza el seguimiento a los tiempos pertinentes de expedición de conceptos a las iniciativas normativas y radicación de la posición unificada de la Administración ante el Concejo de Bogotá D.C., antes de que se cite a primer debate en el Cabildo Distrital; se diligenciará la matriz de seguimiento de conceptos a fin de garantizar el concepto técnico, jurídico y presupuestal del proyecto de Acuerdo. En caso de que existan disparidad de conceptos, se realizaran mesas de trabajo con los sectores de la Administración llamados a conceptuar dicha iniciativa normativa.</v>
      </c>
      <c r="AK48" s="128" t="s">
        <v>244</v>
      </c>
      <c r="AL48" s="104" t="s">
        <v>107</v>
      </c>
      <c r="AM48" s="104" t="s">
        <v>168</v>
      </c>
      <c r="AN48" s="70">
        <f>+IF(AM48="si",15,"")</f>
        <v>15</v>
      </c>
      <c r="AO48" s="104" t="s">
        <v>168</v>
      </c>
      <c r="AP48" s="70">
        <f>+IF(AO48="si",15,"")</f>
        <v>15</v>
      </c>
      <c r="AQ48" s="104" t="s">
        <v>168</v>
      </c>
      <c r="AR48" s="70">
        <f t="shared" si="2"/>
        <v>15</v>
      </c>
      <c r="AS48" s="104" t="s">
        <v>191</v>
      </c>
      <c r="AT48" s="70">
        <f t="shared" si="3"/>
        <v>15</v>
      </c>
      <c r="AU48" s="104" t="s">
        <v>168</v>
      </c>
      <c r="AV48" s="70">
        <f>+IF(AU48="si",15,"")</f>
        <v>15</v>
      </c>
      <c r="AW48" s="104" t="s">
        <v>168</v>
      </c>
      <c r="AX48" s="70">
        <f t="shared" si="5"/>
        <v>15</v>
      </c>
      <c r="AY48" s="104" t="s">
        <v>169</v>
      </c>
      <c r="AZ48" s="70">
        <f t="shared" si="6"/>
        <v>10</v>
      </c>
      <c r="BA48" s="107">
        <f t="shared" si="7"/>
        <v>100</v>
      </c>
      <c r="BB48" s="107" t="str">
        <f t="shared" si="8"/>
        <v>Fuerte</v>
      </c>
      <c r="BC48" s="104" t="s">
        <v>170</v>
      </c>
      <c r="BD48" s="107" t="str">
        <f t="shared" si="9"/>
        <v>Fuerte</v>
      </c>
      <c r="BE48" s="107" t="str">
        <f t="shared" si="10"/>
        <v>Fuerte</v>
      </c>
      <c r="BF48" s="107">
        <f t="shared" si="11"/>
        <v>100</v>
      </c>
      <c r="BG48" s="137">
        <f>AVERAGE(BF48:BF53)</f>
        <v>100</v>
      </c>
      <c r="BH48" s="146" t="str">
        <f>IF(BG48&lt;=50, "Débil", IF(BG48&lt;=99,"Moderado","Fuerte"))</f>
        <v>Fuerte</v>
      </c>
      <c r="BI48" s="137">
        <f>+IF(BH48="Fuerte",2,IF(BH48="Moderado",1,0))</f>
        <v>2</v>
      </c>
      <c r="BJ48" s="137">
        <f>+AF48-BI48</f>
        <v>2</v>
      </c>
      <c r="BK48" s="146" t="str">
        <f>+VLOOKUP(BJ48,Listados!$J$18:$K$24,2,TRUE)</f>
        <v>Improbable</v>
      </c>
      <c r="BL48" s="146" t="str">
        <f>IF(ISBLANK(AG48),"",AG48)</f>
        <v>Catastrófico</v>
      </c>
      <c r="BM48" s="160" t="str">
        <f>IF(AND(BK48&lt;&gt;"",BL48&lt;&gt;""),VLOOKUP(BK48&amp;BL48,Listados!$M$3:$N$27,2,FALSE),"")</f>
        <v>Extremo</v>
      </c>
      <c r="BN48" s="161" t="str">
        <f>+VLOOKUP(BM48,Listados!$P$3:$Q$6,2,FALSE)</f>
        <v>Evitar el riesgo</v>
      </c>
    </row>
    <row r="49" spans="1:66" ht="33" customHeight="1" x14ac:dyDescent="0.2">
      <c r="A49" s="143"/>
      <c r="B49" s="134"/>
      <c r="C49" s="144"/>
      <c r="D49" s="145"/>
      <c r="E49" s="137"/>
      <c r="F49" s="137"/>
      <c r="G49" s="155"/>
      <c r="H49" s="126"/>
      <c r="I49" s="137"/>
      <c r="J49" s="120"/>
      <c r="K49" s="134"/>
      <c r="L49" s="134"/>
      <c r="M49" s="134"/>
      <c r="N49" s="134"/>
      <c r="O49" s="134"/>
      <c r="P49" s="134"/>
      <c r="Q49" s="134"/>
      <c r="R49" s="134"/>
      <c r="S49" s="134"/>
      <c r="T49" s="134"/>
      <c r="U49" s="134"/>
      <c r="V49" s="134"/>
      <c r="W49" s="134"/>
      <c r="X49" s="134"/>
      <c r="Y49" s="134"/>
      <c r="Z49" s="134"/>
      <c r="AA49" s="134"/>
      <c r="AB49" s="134"/>
      <c r="AC49" s="134"/>
      <c r="AD49" s="137"/>
      <c r="AE49" s="134"/>
      <c r="AF49" s="137"/>
      <c r="AG49" s="137" t="str">
        <f>+IF(OR(AE49=1,AE49&lt;=5),"Moderado",IF(OR(AE49=6,AE49&lt;=11),"Mayor","Catastrófico"))</f>
        <v>Moderado</v>
      </c>
      <c r="AH49" s="162"/>
      <c r="AI49" s="160"/>
      <c r="AJ49" s="129"/>
      <c r="AK49" s="129"/>
      <c r="AL49" s="105"/>
      <c r="AM49" s="105"/>
      <c r="AN49" s="70" t="str">
        <f t="shared" si="0"/>
        <v/>
      </c>
      <c r="AO49" s="105"/>
      <c r="AP49" s="70" t="str">
        <f t="shared" si="1"/>
        <v/>
      </c>
      <c r="AQ49" s="105"/>
      <c r="AR49" s="70" t="str">
        <f t="shared" si="2"/>
        <v/>
      </c>
      <c r="AS49" s="105"/>
      <c r="AT49" s="70" t="str">
        <f t="shared" si="3"/>
        <v/>
      </c>
      <c r="AU49" s="105"/>
      <c r="AV49" s="70" t="str">
        <f t="shared" si="4"/>
        <v/>
      </c>
      <c r="AW49" s="105"/>
      <c r="AX49" s="70" t="str">
        <f t="shared" si="5"/>
        <v/>
      </c>
      <c r="AY49" s="105"/>
      <c r="AZ49" s="70" t="str">
        <f t="shared" si="6"/>
        <v/>
      </c>
      <c r="BA49" s="108"/>
      <c r="BB49" s="108"/>
      <c r="BC49" s="105"/>
      <c r="BD49" s="108"/>
      <c r="BE49" s="108"/>
      <c r="BF49" s="108"/>
      <c r="BG49" s="137"/>
      <c r="BH49" s="146"/>
      <c r="BI49" s="137"/>
      <c r="BJ49" s="137"/>
      <c r="BK49" s="146"/>
      <c r="BL49" s="146"/>
      <c r="BM49" s="160"/>
      <c r="BN49" s="161"/>
    </row>
    <row r="50" spans="1:66" ht="33" customHeight="1" x14ac:dyDescent="0.2">
      <c r="A50" s="143"/>
      <c r="B50" s="134"/>
      <c r="C50" s="144"/>
      <c r="D50" s="145"/>
      <c r="E50" s="137"/>
      <c r="F50" s="137"/>
      <c r="G50" s="155"/>
      <c r="H50" s="126"/>
      <c r="I50" s="137"/>
      <c r="J50" s="120"/>
      <c r="K50" s="134"/>
      <c r="L50" s="134"/>
      <c r="M50" s="134"/>
      <c r="N50" s="134"/>
      <c r="O50" s="134"/>
      <c r="P50" s="134"/>
      <c r="Q50" s="134"/>
      <c r="R50" s="134"/>
      <c r="S50" s="134"/>
      <c r="T50" s="134"/>
      <c r="U50" s="134"/>
      <c r="V50" s="134"/>
      <c r="W50" s="134"/>
      <c r="X50" s="134"/>
      <c r="Y50" s="134"/>
      <c r="Z50" s="134"/>
      <c r="AA50" s="134"/>
      <c r="AB50" s="134"/>
      <c r="AC50" s="134"/>
      <c r="AD50" s="137"/>
      <c r="AE50" s="134"/>
      <c r="AF50" s="137"/>
      <c r="AG50" s="137" t="str">
        <f>+IF(OR(AE50=1,AE50&lt;=5),"Moderado",IF(OR(AE50=6,AE50&lt;=11),"Mayor","Catastrófico"))</f>
        <v>Moderado</v>
      </c>
      <c r="AH50" s="162"/>
      <c r="AI50" s="160"/>
      <c r="AJ50" s="129"/>
      <c r="AK50" s="129"/>
      <c r="AL50" s="105"/>
      <c r="AM50" s="105"/>
      <c r="AN50" s="70" t="str">
        <f t="shared" si="0"/>
        <v/>
      </c>
      <c r="AO50" s="105"/>
      <c r="AP50" s="70" t="str">
        <f t="shared" si="1"/>
        <v/>
      </c>
      <c r="AQ50" s="105"/>
      <c r="AR50" s="70" t="str">
        <f t="shared" si="2"/>
        <v/>
      </c>
      <c r="AS50" s="105"/>
      <c r="AT50" s="70" t="str">
        <f t="shared" si="3"/>
        <v/>
      </c>
      <c r="AU50" s="105"/>
      <c r="AV50" s="70" t="str">
        <f t="shared" si="4"/>
        <v/>
      </c>
      <c r="AW50" s="105"/>
      <c r="AX50" s="70" t="str">
        <f t="shared" si="5"/>
        <v/>
      </c>
      <c r="AY50" s="105"/>
      <c r="AZ50" s="70" t="str">
        <f t="shared" si="6"/>
        <v/>
      </c>
      <c r="BA50" s="108"/>
      <c r="BB50" s="108"/>
      <c r="BC50" s="105"/>
      <c r="BD50" s="108"/>
      <c r="BE50" s="108"/>
      <c r="BF50" s="108"/>
      <c r="BG50" s="137"/>
      <c r="BH50" s="146"/>
      <c r="BI50" s="137"/>
      <c r="BJ50" s="137"/>
      <c r="BK50" s="146"/>
      <c r="BL50" s="146"/>
      <c r="BM50" s="160"/>
      <c r="BN50" s="161"/>
    </row>
    <row r="51" spans="1:66" ht="33" customHeight="1" x14ac:dyDescent="0.2">
      <c r="A51" s="143"/>
      <c r="B51" s="134"/>
      <c r="C51" s="144"/>
      <c r="D51" s="145"/>
      <c r="E51" s="137"/>
      <c r="F51" s="137"/>
      <c r="G51" s="155"/>
      <c r="H51" s="126"/>
      <c r="I51" s="137"/>
      <c r="J51" s="120"/>
      <c r="K51" s="134"/>
      <c r="L51" s="134"/>
      <c r="M51" s="134"/>
      <c r="N51" s="134"/>
      <c r="O51" s="134"/>
      <c r="P51" s="134"/>
      <c r="Q51" s="134"/>
      <c r="R51" s="134"/>
      <c r="S51" s="134"/>
      <c r="T51" s="134"/>
      <c r="U51" s="134"/>
      <c r="V51" s="134"/>
      <c r="W51" s="134"/>
      <c r="X51" s="134"/>
      <c r="Y51" s="134"/>
      <c r="Z51" s="134"/>
      <c r="AA51" s="134"/>
      <c r="AB51" s="134"/>
      <c r="AC51" s="134"/>
      <c r="AD51" s="137"/>
      <c r="AE51" s="134"/>
      <c r="AF51" s="137"/>
      <c r="AG51" s="137" t="str">
        <f>+IF(OR(AE51=1,AE51&lt;=5),"Moderado",IF(OR(AE51=6,AE51&lt;=11),"Mayor","Catastrófico"))</f>
        <v>Moderado</v>
      </c>
      <c r="AH51" s="162"/>
      <c r="AI51" s="160"/>
      <c r="AJ51" s="129"/>
      <c r="AK51" s="129"/>
      <c r="AL51" s="105"/>
      <c r="AM51" s="105"/>
      <c r="AN51" s="70" t="str">
        <f t="shared" si="0"/>
        <v/>
      </c>
      <c r="AO51" s="105"/>
      <c r="AP51" s="70" t="str">
        <f t="shared" si="1"/>
        <v/>
      </c>
      <c r="AQ51" s="105"/>
      <c r="AR51" s="70" t="str">
        <f t="shared" si="2"/>
        <v/>
      </c>
      <c r="AS51" s="105"/>
      <c r="AT51" s="70" t="str">
        <f t="shared" si="3"/>
        <v/>
      </c>
      <c r="AU51" s="105"/>
      <c r="AV51" s="70" t="str">
        <f t="shared" si="4"/>
        <v/>
      </c>
      <c r="AW51" s="105"/>
      <c r="AX51" s="70" t="str">
        <f t="shared" si="5"/>
        <v/>
      </c>
      <c r="AY51" s="105"/>
      <c r="AZ51" s="70" t="str">
        <f t="shared" si="6"/>
        <v/>
      </c>
      <c r="BA51" s="108"/>
      <c r="BB51" s="108"/>
      <c r="BC51" s="105"/>
      <c r="BD51" s="108"/>
      <c r="BE51" s="108"/>
      <c r="BF51" s="108"/>
      <c r="BG51" s="137"/>
      <c r="BH51" s="146"/>
      <c r="BI51" s="137"/>
      <c r="BJ51" s="137"/>
      <c r="BK51" s="146"/>
      <c r="BL51" s="146"/>
      <c r="BM51" s="160"/>
      <c r="BN51" s="161"/>
    </row>
    <row r="52" spans="1:66" ht="33" customHeight="1" x14ac:dyDescent="0.2">
      <c r="A52" s="143"/>
      <c r="B52" s="134"/>
      <c r="C52" s="144"/>
      <c r="D52" s="145"/>
      <c r="E52" s="137"/>
      <c r="F52" s="137"/>
      <c r="G52" s="155"/>
      <c r="H52" s="126"/>
      <c r="I52" s="137"/>
      <c r="J52" s="120"/>
      <c r="K52" s="134"/>
      <c r="L52" s="134"/>
      <c r="M52" s="134"/>
      <c r="N52" s="134"/>
      <c r="O52" s="134"/>
      <c r="P52" s="134"/>
      <c r="Q52" s="134"/>
      <c r="R52" s="134"/>
      <c r="S52" s="134"/>
      <c r="T52" s="134"/>
      <c r="U52" s="134"/>
      <c r="V52" s="134"/>
      <c r="W52" s="134"/>
      <c r="X52" s="134"/>
      <c r="Y52" s="134"/>
      <c r="Z52" s="134"/>
      <c r="AA52" s="134"/>
      <c r="AB52" s="134"/>
      <c r="AC52" s="134"/>
      <c r="AD52" s="137"/>
      <c r="AE52" s="134"/>
      <c r="AF52" s="137"/>
      <c r="AG52" s="137" t="str">
        <f>+IF(OR(AE52=1,AE52&lt;=5),"Moderado",IF(OR(AE52=6,AE52&lt;=11),"Mayor","Catastrófico"))</f>
        <v>Moderado</v>
      </c>
      <c r="AH52" s="162"/>
      <c r="AI52" s="160"/>
      <c r="AJ52" s="129"/>
      <c r="AK52" s="130"/>
      <c r="AL52" s="105"/>
      <c r="AM52" s="105"/>
      <c r="AN52" s="70" t="str">
        <f t="shared" si="0"/>
        <v/>
      </c>
      <c r="AO52" s="105"/>
      <c r="AP52" s="70" t="str">
        <f t="shared" si="1"/>
        <v/>
      </c>
      <c r="AQ52" s="105"/>
      <c r="AR52" s="70" t="str">
        <f t="shared" si="2"/>
        <v/>
      </c>
      <c r="AS52" s="105"/>
      <c r="AT52" s="70" t="str">
        <f t="shared" si="3"/>
        <v/>
      </c>
      <c r="AU52" s="105"/>
      <c r="AV52" s="70" t="str">
        <f t="shared" si="4"/>
        <v/>
      </c>
      <c r="AW52" s="105"/>
      <c r="AX52" s="70" t="str">
        <f t="shared" si="5"/>
        <v/>
      </c>
      <c r="AY52" s="105"/>
      <c r="AZ52" s="70" t="str">
        <f t="shared" si="6"/>
        <v/>
      </c>
      <c r="BA52" s="108"/>
      <c r="BB52" s="108"/>
      <c r="BC52" s="105"/>
      <c r="BD52" s="108"/>
      <c r="BE52" s="108"/>
      <c r="BF52" s="108"/>
      <c r="BG52" s="137"/>
      <c r="BH52" s="146"/>
      <c r="BI52" s="137"/>
      <c r="BJ52" s="137"/>
      <c r="BK52" s="146"/>
      <c r="BL52" s="146"/>
      <c r="BM52" s="160"/>
      <c r="BN52" s="161"/>
    </row>
    <row r="53" spans="1:66" ht="15.75" customHeight="1" x14ac:dyDescent="0.2">
      <c r="A53" s="143"/>
      <c r="B53" s="134"/>
      <c r="C53" s="144"/>
      <c r="D53" s="145"/>
      <c r="E53" s="137"/>
      <c r="F53" s="137"/>
      <c r="G53" s="156"/>
      <c r="H53" s="127"/>
      <c r="I53" s="137"/>
      <c r="J53" s="121"/>
      <c r="K53" s="134"/>
      <c r="L53" s="134"/>
      <c r="M53" s="134"/>
      <c r="N53" s="134"/>
      <c r="O53" s="134"/>
      <c r="P53" s="134"/>
      <c r="Q53" s="134"/>
      <c r="R53" s="134"/>
      <c r="S53" s="134"/>
      <c r="T53" s="134"/>
      <c r="U53" s="134"/>
      <c r="V53" s="134"/>
      <c r="W53" s="134"/>
      <c r="X53" s="134"/>
      <c r="Y53" s="134"/>
      <c r="Z53" s="134"/>
      <c r="AA53" s="134"/>
      <c r="AB53" s="134"/>
      <c r="AC53" s="134"/>
      <c r="AD53" s="137"/>
      <c r="AE53" s="134"/>
      <c r="AF53" s="137"/>
      <c r="AG53" s="137" t="str">
        <f>+IF(OR(AE53=1,AE53&lt;=5),"Moderado",IF(OR(AE53=6,AE53&lt;=11),"Mayor","Catastrófico"))</f>
        <v>Moderado</v>
      </c>
      <c r="AH53" s="162"/>
      <c r="AI53" s="160"/>
      <c r="AJ53" s="130"/>
      <c r="AK53" s="68"/>
      <c r="AL53" s="106"/>
      <c r="AM53" s="106"/>
      <c r="AN53" s="70" t="str">
        <f t="shared" si="0"/>
        <v/>
      </c>
      <c r="AO53" s="106"/>
      <c r="AP53" s="70" t="str">
        <f t="shared" si="1"/>
        <v/>
      </c>
      <c r="AQ53" s="106"/>
      <c r="AR53" s="70" t="str">
        <f t="shared" si="2"/>
        <v/>
      </c>
      <c r="AS53" s="106"/>
      <c r="AT53" s="70" t="str">
        <f t="shared" si="3"/>
        <v/>
      </c>
      <c r="AU53" s="106"/>
      <c r="AV53" s="70" t="str">
        <f t="shared" si="4"/>
        <v/>
      </c>
      <c r="AW53" s="106"/>
      <c r="AX53" s="70" t="str">
        <f t="shared" si="5"/>
        <v/>
      </c>
      <c r="AY53" s="106"/>
      <c r="AZ53" s="70" t="str">
        <f t="shared" si="6"/>
        <v/>
      </c>
      <c r="BA53" s="109"/>
      <c r="BB53" s="109"/>
      <c r="BC53" s="106"/>
      <c r="BD53" s="109"/>
      <c r="BE53" s="109"/>
      <c r="BF53" s="109"/>
      <c r="BG53" s="137"/>
      <c r="BH53" s="146"/>
      <c r="BI53" s="137"/>
      <c r="BJ53" s="137"/>
      <c r="BK53" s="146"/>
      <c r="BL53" s="146"/>
      <c r="BM53" s="160"/>
      <c r="BN53" s="161"/>
    </row>
    <row r="54" spans="1:66" ht="99.75" customHeight="1" x14ac:dyDescent="0.2">
      <c r="A54" s="143" t="s">
        <v>73</v>
      </c>
      <c r="B54" s="134" t="s">
        <v>223</v>
      </c>
      <c r="C54" s="144" t="s">
        <v>343</v>
      </c>
      <c r="D54" s="145" t="str">
        <f>+'Riesgo Corrupción'!C12</f>
        <v>Proferir decisiones disciplinarias contrarias a derecho en beneficio del sujeto procesal o de un interés particular.</v>
      </c>
      <c r="E54" s="137" t="s">
        <v>99</v>
      </c>
      <c r="F54" s="137" t="s">
        <v>143</v>
      </c>
      <c r="G54" s="65" t="s">
        <v>339</v>
      </c>
      <c r="H54" s="71" t="s">
        <v>331</v>
      </c>
      <c r="I54" s="137" t="s">
        <v>101</v>
      </c>
      <c r="J54" s="66" t="s">
        <v>252</v>
      </c>
      <c r="K54" s="134" t="s">
        <v>168</v>
      </c>
      <c r="L54" s="134" t="s">
        <v>168</v>
      </c>
      <c r="M54" s="134" t="s">
        <v>168</v>
      </c>
      <c r="N54" s="134" t="s">
        <v>168</v>
      </c>
      <c r="O54" s="134" t="s">
        <v>168</v>
      </c>
      <c r="P54" s="134" t="s">
        <v>172</v>
      </c>
      <c r="Q54" s="134" t="s">
        <v>172</v>
      </c>
      <c r="R54" s="134" t="s">
        <v>172</v>
      </c>
      <c r="S54" s="134" t="s">
        <v>168</v>
      </c>
      <c r="T54" s="134" t="s">
        <v>168</v>
      </c>
      <c r="U54" s="134" t="s">
        <v>168</v>
      </c>
      <c r="V54" s="134" t="s">
        <v>168</v>
      </c>
      <c r="W54" s="134" t="s">
        <v>168</v>
      </c>
      <c r="X54" s="134" t="s">
        <v>168</v>
      </c>
      <c r="Y54" s="134" t="s">
        <v>168</v>
      </c>
      <c r="Z54" s="134" t="s">
        <v>172</v>
      </c>
      <c r="AA54" s="134" t="s">
        <v>168</v>
      </c>
      <c r="AB54" s="134" t="s">
        <v>168</v>
      </c>
      <c r="AC54" s="134" t="s">
        <v>172</v>
      </c>
      <c r="AD54" s="137">
        <f>COUNTIF(K54:AC59, "SI")</f>
        <v>14</v>
      </c>
      <c r="AE54" s="134" t="s">
        <v>62</v>
      </c>
      <c r="AF54" s="137">
        <f>+VLOOKUP(AE54,[6]Listados!$K$8:$L$12,2,0)</f>
        <v>4</v>
      </c>
      <c r="AG54" s="137" t="str">
        <f>+IF(OR(AD54=1,AD54&lt;=5),"Moderado",IF(OR(AD54=6,AD54&lt;=11),"Mayor","Catastrófico"))</f>
        <v>Catastrófico</v>
      </c>
      <c r="AH54" s="162" t="e">
        <f>+VLOOKUP(AG54,[6]Listados!K43:L47,2,0)</f>
        <v>#N/A</v>
      </c>
      <c r="AI54" s="160" t="str">
        <f>IF(AND(AE54&lt;&gt;"",AG54&lt;&gt;""),VLOOKUP(AE54&amp;AG54,Listados!$M$3:$N$27,2,FALSE),"")</f>
        <v>Extremo</v>
      </c>
      <c r="AJ54" s="128" t="str">
        <f>+'Descripción del Control '!B$8</f>
        <v xml:space="preserve">
 Los profesionales de la Oficina de Asuntos Disciplinarios cada vez que se proyectan decisiones interlocutorias (de fondo) verifica que la decisión este ajustada a la ley (constitución, leyes, normas, convenios internacionales) a través del cotejo normativo sobre el tema a tratar. 
En caso de requerir ajuste en el sentido de la decisión de fondo se remitirá al abogado que proyectó para que lo adecue,  dejando evidencia en el formato de revisión de decisiones interlocutorias debidamente diligenciado.</v>
      </c>
      <c r="AK54" s="128" t="s">
        <v>339</v>
      </c>
      <c r="AL54" s="104" t="s">
        <v>107</v>
      </c>
      <c r="AM54" s="104" t="s">
        <v>168</v>
      </c>
      <c r="AN54" s="70">
        <f>+IF(AM54="si",15,"")</f>
        <v>15</v>
      </c>
      <c r="AO54" s="104" t="s">
        <v>168</v>
      </c>
      <c r="AP54" s="70">
        <f>+IF(AO54="si",15,"")</f>
        <v>15</v>
      </c>
      <c r="AQ54" s="104" t="s">
        <v>168</v>
      </c>
      <c r="AR54" s="70">
        <f t="shared" si="2"/>
        <v>15</v>
      </c>
      <c r="AS54" s="104" t="s">
        <v>191</v>
      </c>
      <c r="AT54" s="70">
        <f t="shared" si="3"/>
        <v>15</v>
      </c>
      <c r="AU54" s="104" t="s">
        <v>168</v>
      </c>
      <c r="AV54" s="70">
        <f>+IF(AU54="si",15,"")</f>
        <v>15</v>
      </c>
      <c r="AW54" s="104" t="s">
        <v>168</v>
      </c>
      <c r="AX54" s="70">
        <f t="shared" si="5"/>
        <v>15</v>
      </c>
      <c r="AY54" s="104" t="s">
        <v>169</v>
      </c>
      <c r="AZ54" s="70">
        <f t="shared" si="6"/>
        <v>10</v>
      </c>
      <c r="BA54" s="107">
        <f t="shared" si="7"/>
        <v>100</v>
      </c>
      <c r="BB54" s="107" t="str">
        <f t="shared" si="8"/>
        <v>Fuerte</v>
      </c>
      <c r="BC54" s="104" t="s">
        <v>170</v>
      </c>
      <c r="BD54" s="107" t="str">
        <f t="shared" si="9"/>
        <v>Fuerte</v>
      </c>
      <c r="BE54" s="107" t="str">
        <f t="shared" si="10"/>
        <v>Fuerte</v>
      </c>
      <c r="BF54" s="107">
        <f t="shared" si="11"/>
        <v>100</v>
      </c>
      <c r="BG54" s="137">
        <f>AVERAGE(BF54:BF59)</f>
        <v>100</v>
      </c>
      <c r="BH54" s="146" t="str">
        <f>IF(BG54&lt;=50, "Débil", IF(BG54&lt;=99,"Moderado","Fuerte"))</f>
        <v>Fuerte</v>
      </c>
      <c r="BI54" s="137">
        <f>+IF(BH54="Fuerte",2,IF(BH54="Moderado",1,0))</f>
        <v>2</v>
      </c>
      <c r="BJ54" s="137">
        <f>+AF54-BI54</f>
        <v>2</v>
      </c>
      <c r="BK54" s="146" t="str">
        <f>+VLOOKUP(BJ54,Listados!$J$18:$K$24,2,TRUE)</f>
        <v>Improbable</v>
      </c>
      <c r="BL54" s="146" t="str">
        <f>IF(ISBLANK(AG54),"",AG54)</f>
        <v>Catastrófico</v>
      </c>
      <c r="BM54" s="160" t="str">
        <f>IF(AND(BK54&lt;&gt;"",BL54&lt;&gt;""),VLOOKUP(BK54&amp;BL54,Listados!$M$3:$N$27,2,FALSE),"")</f>
        <v>Extremo</v>
      </c>
      <c r="BN54" s="161" t="str">
        <f>+VLOOKUP(BM54,Listados!$P$3:$Q$6,2,FALSE)</f>
        <v>Evitar el riesgo</v>
      </c>
    </row>
    <row r="55" spans="1:66" ht="92.25" customHeight="1" x14ac:dyDescent="0.2">
      <c r="A55" s="143"/>
      <c r="B55" s="134"/>
      <c r="C55" s="144"/>
      <c r="D55" s="145"/>
      <c r="E55" s="137"/>
      <c r="F55" s="137"/>
      <c r="G55" s="65" t="s">
        <v>340</v>
      </c>
      <c r="H55" s="71" t="s">
        <v>331</v>
      </c>
      <c r="I55" s="137"/>
      <c r="J55" s="66" t="s">
        <v>253</v>
      </c>
      <c r="K55" s="134"/>
      <c r="L55" s="134"/>
      <c r="M55" s="134"/>
      <c r="N55" s="134"/>
      <c r="O55" s="134"/>
      <c r="P55" s="134"/>
      <c r="Q55" s="134"/>
      <c r="R55" s="134"/>
      <c r="S55" s="134"/>
      <c r="T55" s="134"/>
      <c r="U55" s="134"/>
      <c r="V55" s="134"/>
      <c r="W55" s="134"/>
      <c r="X55" s="134"/>
      <c r="Y55" s="134"/>
      <c r="Z55" s="134"/>
      <c r="AA55" s="134"/>
      <c r="AB55" s="134"/>
      <c r="AC55" s="134"/>
      <c r="AD55" s="137"/>
      <c r="AE55" s="134"/>
      <c r="AF55" s="137"/>
      <c r="AG55" s="137" t="str">
        <f>+IF(OR(AE55=1,AE55&lt;=5),"Moderado",IF(OR(AE55=6,AE55&lt;=11),"Mayor","Catastrófico"))</f>
        <v>Moderado</v>
      </c>
      <c r="AH55" s="162"/>
      <c r="AI55" s="160"/>
      <c r="AJ55" s="129"/>
      <c r="AK55" s="129"/>
      <c r="AL55" s="105"/>
      <c r="AM55" s="105"/>
      <c r="AN55" s="70" t="str">
        <f t="shared" si="0"/>
        <v/>
      </c>
      <c r="AO55" s="105"/>
      <c r="AP55" s="70" t="str">
        <f t="shared" si="1"/>
        <v/>
      </c>
      <c r="AQ55" s="105"/>
      <c r="AR55" s="70" t="str">
        <f t="shared" si="2"/>
        <v/>
      </c>
      <c r="AS55" s="105"/>
      <c r="AT55" s="70" t="str">
        <f t="shared" si="3"/>
        <v/>
      </c>
      <c r="AU55" s="105"/>
      <c r="AV55" s="70" t="str">
        <f t="shared" si="4"/>
        <v/>
      </c>
      <c r="AW55" s="105"/>
      <c r="AX55" s="70" t="str">
        <f t="shared" si="5"/>
        <v/>
      </c>
      <c r="AY55" s="105"/>
      <c r="AZ55" s="70" t="str">
        <f t="shared" si="6"/>
        <v/>
      </c>
      <c r="BA55" s="108"/>
      <c r="BB55" s="108"/>
      <c r="BC55" s="105"/>
      <c r="BD55" s="108"/>
      <c r="BE55" s="108"/>
      <c r="BF55" s="108"/>
      <c r="BG55" s="137"/>
      <c r="BH55" s="146"/>
      <c r="BI55" s="137"/>
      <c r="BJ55" s="137"/>
      <c r="BK55" s="146"/>
      <c r="BL55" s="146"/>
      <c r="BM55" s="160"/>
      <c r="BN55" s="161"/>
    </row>
    <row r="56" spans="1:66" ht="93" customHeight="1" x14ac:dyDescent="0.2">
      <c r="A56" s="143"/>
      <c r="B56" s="134"/>
      <c r="C56" s="144"/>
      <c r="D56" s="145"/>
      <c r="E56" s="137"/>
      <c r="F56" s="137"/>
      <c r="G56" s="65" t="s">
        <v>341</v>
      </c>
      <c r="H56" s="71" t="s">
        <v>331</v>
      </c>
      <c r="I56" s="137"/>
      <c r="J56" s="119" t="s">
        <v>254</v>
      </c>
      <c r="K56" s="134"/>
      <c r="L56" s="134"/>
      <c r="M56" s="134"/>
      <c r="N56" s="134"/>
      <c r="O56" s="134"/>
      <c r="P56" s="134"/>
      <c r="Q56" s="134"/>
      <c r="R56" s="134"/>
      <c r="S56" s="134"/>
      <c r="T56" s="134"/>
      <c r="U56" s="134"/>
      <c r="V56" s="134"/>
      <c r="W56" s="134"/>
      <c r="X56" s="134"/>
      <c r="Y56" s="134"/>
      <c r="Z56" s="134"/>
      <c r="AA56" s="134"/>
      <c r="AB56" s="134"/>
      <c r="AC56" s="134"/>
      <c r="AD56" s="137"/>
      <c r="AE56" s="134"/>
      <c r="AF56" s="137"/>
      <c r="AG56" s="137" t="str">
        <f>+IF(OR(AE56=1,AE56&lt;=5),"Moderado",IF(OR(AE56=6,AE56&lt;=11),"Mayor","Catastrófico"))</f>
        <v>Moderado</v>
      </c>
      <c r="AH56" s="162"/>
      <c r="AI56" s="160"/>
      <c r="AJ56" s="129"/>
      <c r="AK56" s="129"/>
      <c r="AL56" s="105"/>
      <c r="AM56" s="105"/>
      <c r="AN56" s="70" t="str">
        <f t="shared" si="0"/>
        <v/>
      </c>
      <c r="AO56" s="105"/>
      <c r="AP56" s="70" t="str">
        <f t="shared" si="1"/>
        <v/>
      </c>
      <c r="AQ56" s="105"/>
      <c r="AR56" s="70" t="str">
        <f t="shared" si="2"/>
        <v/>
      </c>
      <c r="AS56" s="105"/>
      <c r="AT56" s="70" t="str">
        <f t="shared" si="3"/>
        <v/>
      </c>
      <c r="AU56" s="105"/>
      <c r="AV56" s="70" t="str">
        <f t="shared" si="4"/>
        <v/>
      </c>
      <c r="AW56" s="105"/>
      <c r="AX56" s="70" t="str">
        <f t="shared" si="5"/>
        <v/>
      </c>
      <c r="AY56" s="105"/>
      <c r="AZ56" s="70" t="str">
        <f t="shared" si="6"/>
        <v/>
      </c>
      <c r="BA56" s="108"/>
      <c r="BB56" s="108"/>
      <c r="BC56" s="105"/>
      <c r="BD56" s="108"/>
      <c r="BE56" s="108"/>
      <c r="BF56" s="108"/>
      <c r="BG56" s="137"/>
      <c r="BH56" s="146"/>
      <c r="BI56" s="137"/>
      <c r="BJ56" s="137"/>
      <c r="BK56" s="146"/>
      <c r="BL56" s="146"/>
      <c r="BM56" s="160"/>
      <c r="BN56" s="161"/>
    </row>
    <row r="57" spans="1:66" ht="22.5" customHeight="1" x14ac:dyDescent="0.2">
      <c r="A57" s="143"/>
      <c r="B57" s="134"/>
      <c r="C57" s="144"/>
      <c r="D57" s="145"/>
      <c r="E57" s="137"/>
      <c r="F57" s="137"/>
      <c r="G57" s="122" t="s">
        <v>342</v>
      </c>
      <c r="H57" s="166" t="s">
        <v>331</v>
      </c>
      <c r="I57" s="137"/>
      <c r="J57" s="120"/>
      <c r="K57" s="134"/>
      <c r="L57" s="134"/>
      <c r="M57" s="134"/>
      <c r="N57" s="134"/>
      <c r="O57" s="134"/>
      <c r="P57" s="134"/>
      <c r="Q57" s="134"/>
      <c r="R57" s="134"/>
      <c r="S57" s="134"/>
      <c r="T57" s="134"/>
      <c r="U57" s="134"/>
      <c r="V57" s="134"/>
      <c r="W57" s="134"/>
      <c r="X57" s="134"/>
      <c r="Y57" s="134"/>
      <c r="Z57" s="134"/>
      <c r="AA57" s="134"/>
      <c r="AB57" s="134"/>
      <c r="AC57" s="134"/>
      <c r="AD57" s="137"/>
      <c r="AE57" s="134"/>
      <c r="AF57" s="137"/>
      <c r="AG57" s="137" t="str">
        <f>+IF(OR(AE57=1,AE57&lt;=5),"Moderado",IF(OR(AE57=6,AE57&lt;=11),"Mayor","Catastrófico"))</f>
        <v>Moderado</v>
      </c>
      <c r="AH57" s="162"/>
      <c r="AI57" s="160"/>
      <c r="AJ57" s="129"/>
      <c r="AK57" s="129"/>
      <c r="AL57" s="105"/>
      <c r="AM57" s="105"/>
      <c r="AN57" s="70" t="str">
        <f t="shared" si="0"/>
        <v/>
      </c>
      <c r="AO57" s="105"/>
      <c r="AP57" s="70" t="str">
        <f t="shared" si="1"/>
        <v/>
      </c>
      <c r="AQ57" s="105"/>
      <c r="AR57" s="70" t="str">
        <f t="shared" si="2"/>
        <v/>
      </c>
      <c r="AS57" s="105"/>
      <c r="AT57" s="70" t="str">
        <f t="shared" si="3"/>
        <v/>
      </c>
      <c r="AU57" s="105"/>
      <c r="AV57" s="70" t="str">
        <f t="shared" si="4"/>
        <v/>
      </c>
      <c r="AW57" s="105"/>
      <c r="AX57" s="70" t="str">
        <f t="shared" si="5"/>
        <v/>
      </c>
      <c r="AY57" s="105"/>
      <c r="AZ57" s="70" t="str">
        <f t="shared" si="6"/>
        <v/>
      </c>
      <c r="BA57" s="108"/>
      <c r="BB57" s="108"/>
      <c r="BC57" s="105"/>
      <c r="BD57" s="108"/>
      <c r="BE57" s="108"/>
      <c r="BF57" s="108"/>
      <c r="BG57" s="137"/>
      <c r="BH57" s="146"/>
      <c r="BI57" s="137"/>
      <c r="BJ57" s="137"/>
      <c r="BK57" s="146"/>
      <c r="BL57" s="146"/>
      <c r="BM57" s="160"/>
      <c r="BN57" s="161"/>
    </row>
    <row r="58" spans="1:66" ht="22.5" customHeight="1" x14ac:dyDescent="0.2">
      <c r="A58" s="143"/>
      <c r="B58" s="134"/>
      <c r="C58" s="144"/>
      <c r="D58" s="145"/>
      <c r="E58" s="137"/>
      <c r="F58" s="137"/>
      <c r="G58" s="123"/>
      <c r="H58" s="166"/>
      <c r="I58" s="137"/>
      <c r="J58" s="120"/>
      <c r="K58" s="134"/>
      <c r="L58" s="134"/>
      <c r="M58" s="134"/>
      <c r="N58" s="134"/>
      <c r="O58" s="134"/>
      <c r="P58" s="134"/>
      <c r="Q58" s="134"/>
      <c r="R58" s="134"/>
      <c r="S58" s="134"/>
      <c r="T58" s="134"/>
      <c r="U58" s="134"/>
      <c r="V58" s="134"/>
      <c r="W58" s="134"/>
      <c r="X58" s="134"/>
      <c r="Y58" s="134"/>
      <c r="Z58" s="134"/>
      <c r="AA58" s="134"/>
      <c r="AB58" s="134"/>
      <c r="AC58" s="134"/>
      <c r="AD58" s="137"/>
      <c r="AE58" s="134"/>
      <c r="AF58" s="137"/>
      <c r="AG58" s="137" t="str">
        <f>+IF(OR(AE58=1,AE58&lt;=5),"Moderado",IF(OR(AE58=6,AE58&lt;=11),"Mayor","Catastrófico"))</f>
        <v>Moderado</v>
      </c>
      <c r="AH58" s="162"/>
      <c r="AI58" s="160"/>
      <c r="AJ58" s="129"/>
      <c r="AK58" s="129"/>
      <c r="AL58" s="105"/>
      <c r="AM58" s="105"/>
      <c r="AN58" s="70" t="str">
        <f t="shared" si="0"/>
        <v/>
      </c>
      <c r="AO58" s="105"/>
      <c r="AP58" s="70" t="str">
        <f t="shared" si="1"/>
        <v/>
      </c>
      <c r="AQ58" s="105"/>
      <c r="AR58" s="70" t="str">
        <f t="shared" si="2"/>
        <v/>
      </c>
      <c r="AS58" s="105"/>
      <c r="AT58" s="70" t="str">
        <f t="shared" si="3"/>
        <v/>
      </c>
      <c r="AU58" s="105"/>
      <c r="AV58" s="70" t="str">
        <f t="shared" si="4"/>
        <v/>
      </c>
      <c r="AW58" s="105"/>
      <c r="AX58" s="70" t="str">
        <f t="shared" si="5"/>
        <v/>
      </c>
      <c r="AY58" s="105"/>
      <c r="AZ58" s="70" t="str">
        <f t="shared" si="6"/>
        <v/>
      </c>
      <c r="BA58" s="108"/>
      <c r="BB58" s="108"/>
      <c r="BC58" s="105"/>
      <c r="BD58" s="108"/>
      <c r="BE58" s="108"/>
      <c r="BF58" s="108"/>
      <c r="BG58" s="137"/>
      <c r="BH58" s="146"/>
      <c r="BI58" s="137"/>
      <c r="BJ58" s="137"/>
      <c r="BK58" s="146"/>
      <c r="BL58" s="146"/>
      <c r="BM58" s="160"/>
      <c r="BN58" s="161"/>
    </row>
    <row r="59" spans="1:66" ht="15.75" customHeight="1" x14ac:dyDescent="0.2">
      <c r="A59" s="143"/>
      <c r="B59" s="134"/>
      <c r="C59" s="144"/>
      <c r="D59" s="145"/>
      <c r="E59" s="137"/>
      <c r="F59" s="137"/>
      <c r="G59" s="124"/>
      <c r="H59" s="166"/>
      <c r="I59" s="137"/>
      <c r="J59" s="121"/>
      <c r="K59" s="134"/>
      <c r="L59" s="134"/>
      <c r="M59" s="134"/>
      <c r="N59" s="134"/>
      <c r="O59" s="134"/>
      <c r="P59" s="134"/>
      <c r="Q59" s="134"/>
      <c r="R59" s="134"/>
      <c r="S59" s="134"/>
      <c r="T59" s="134"/>
      <c r="U59" s="134"/>
      <c r="V59" s="134"/>
      <c r="W59" s="134"/>
      <c r="X59" s="134"/>
      <c r="Y59" s="134"/>
      <c r="Z59" s="134"/>
      <c r="AA59" s="134"/>
      <c r="AB59" s="134"/>
      <c r="AC59" s="134"/>
      <c r="AD59" s="137"/>
      <c r="AE59" s="134"/>
      <c r="AF59" s="137"/>
      <c r="AG59" s="137" t="str">
        <f>+IF(OR(AE59=1,AE59&lt;=5),"Moderado",IF(OR(AE59=6,AE59&lt;=11),"Mayor","Catastrófico"))</f>
        <v>Moderado</v>
      </c>
      <c r="AH59" s="162"/>
      <c r="AI59" s="160"/>
      <c r="AJ59" s="130"/>
      <c r="AK59" s="130"/>
      <c r="AL59" s="106"/>
      <c r="AM59" s="106"/>
      <c r="AN59" s="70" t="str">
        <f t="shared" si="0"/>
        <v/>
      </c>
      <c r="AO59" s="106"/>
      <c r="AP59" s="70" t="str">
        <f t="shared" si="1"/>
        <v/>
      </c>
      <c r="AQ59" s="106"/>
      <c r="AR59" s="70" t="str">
        <f t="shared" si="2"/>
        <v/>
      </c>
      <c r="AS59" s="106"/>
      <c r="AT59" s="70" t="str">
        <f t="shared" si="3"/>
        <v/>
      </c>
      <c r="AU59" s="106"/>
      <c r="AV59" s="70" t="str">
        <f t="shared" si="4"/>
        <v/>
      </c>
      <c r="AW59" s="106"/>
      <c r="AX59" s="70" t="str">
        <f t="shared" si="5"/>
        <v/>
      </c>
      <c r="AY59" s="106"/>
      <c r="AZ59" s="70" t="str">
        <f t="shared" si="6"/>
        <v/>
      </c>
      <c r="BA59" s="109"/>
      <c r="BB59" s="109"/>
      <c r="BC59" s="106"/>
      <c r="BD59" s="109"/>
      <c r="BE59" s="109"/>
      <c r="BF59" s="109"/>
      <c r="BG59" s="137"/>
      <c r="BH59" s="146"/>
      <c r="BI59" s="137"/>
      <c r="BJ59" s="137"/>
      <c r="BK59" s="146"/>
      <c r="BL59" s="146"/>
      <c r="BM59" s="160"/>
      <c r="BN59" s="161"/>
    </row>
    <row r="60" spans="1:66" ht="85.5" customHeight="1" x14ac:dyDescent="0.2">
      <c r="A60" s="143" t="s">
        <v>74</v>
      </c>
      <c r="B60" s="134" t="s">
        <v>220</v>
      </c>
      <c r="C60" s="144" t="s">
        <v>327</v>
      </c>
      <c r="D60" s="145" t="str">
        <f>+'Riesgo Corrupción'!C13</f>
        <v>Vinculación a la planta de personal de la institución sin el cumplimiento de la normatividad establecida en materia de administración de personal con el objeto de favorecer un particular.</v>
      </c>
      <c r="E60" s="137" t="s">
        <v>99</v>
      </c>
      <c r="F60" s="137" t="s">
        <v>143</v>
      </c>
      <c r="G60" s="154" t="s">
        <v>243</v>
      </c>
      <c r="H60" s="125" t="s">
        <v>331</v>
      </c>
      <c r="I60" s="137" t="s">
        <v>101</v>
      </c>
      <c r="J60" s="66" t="s">
        <v>255</v>
      </c>
      <c r="K60" s="134" t="s">
        <v>168</v>
      </c>
      <c r="L60" s="134" t="s">
        <v>168</v>
      </c>
      <c r="M60" s="134" t="s">
        <v>168</v>
      </c>
      <c r="N60" s="134" t="s">
        <v>168</v>
      </c>
      <c r="O60" s="134" t="s">
        <v>168</v>
      </c>
      <c r="P60" s="134" t="s">
        <v>172</v>
      </c>
      <c r="Q60" s="134" t="s">
        <v>172</v>
      </c>
      <c r="R60" s="134" t="s">
        <v>172</v>
      </c>
      <c r="S60" s="134" t="s">
        <v>168</v>
      </c>
      <c r="T60" s="134" t="s">
        <v>168</v>
      </c>
      <c r="U60" s="134" t="s">
        <v>168</v>
      </c>
      <c r="V60" s="134" t="s">
        <v>168</v>
      </c>
      <c r="W60" s="134" t="s">
        <v>168</v>
      </c>
      <c r="X60" s="134" t="s">
        <v>168</v>
      </c>
      <c r="Y60" s="134" t="s">
        <v>168</v>
      </c>
      <c r="Z60" s="134" t="s">
        <v>172</v>
      </c>
      <c r="AA60" s="134" t="s">
        <v>168</v>
      </c>
      <c r="AB60" s="134" t="s">
        <v>168</v>
      </c>
      <c r="AC60" s="134" t="s">
        <v>172</v>
      </c>
      <c r="AD60" s="137">
        <f>COUNTIF(K60:AC65, "SI")</f>
        <v>14</v>
      </c>
      <c r="AE60" s="134" t="s">
        <v>130</v>
      </c>
      <c r="AF60" s="137">
        <f>+VLOOKUP(AE60,[6]Listados!$K$8:$L$12,2,0)</f>
        <v>3</v>
      </c>
      <c r="AG60" s="137" t="str">
        <f>+IF(OR(AD60=1,AD60&lt;=5),"Moderado",IF(OR(AD60=6,AD60&lt;=11),"Mayor","Catastrófico"))</f>
        <v>Catastrófico</v>
      </c>
      <c r="AH60" s="162" t="e">
        <f>+VLOOKUP(AG60,[6]Listados!K49:L53,2,0)</f>
        <v>#N/A</v>
      </c>
      <c r="AI60" s="160" t="str">
        <f>IF(AND(AE60&lt;&gt;"",AG60&lt;&gt;""),VLOOKUP(AE60&amp;AG60,Listados!$M$3:$N$27,2,FALSE),"")</f>
        <v>Extremo</v>
      </c>
      <c r="AJ60" s="128" t="str">
        <f>+'Descripción del Control '!B$9</f>
        <v>El profesional de la Dirección de Gestión de Talento Humano, cada vez que se va a realizar una vinculación de personal, verifica si la persona a vincular a la SDG cumple con los requisitos de formación académica y experiencia definidos en el manual específico de funciones y competencias laborales, y normatividad vigente, consultando vía internet e imprimiendo antecedentes disciplinarios, fiscales, judiciales, inhabilidad y sanciones. En caso de no cumplir con los requisitos el(a) director(a) de Gestión de Talento Humano informa al nominador o a la Comisión Nacional del Servicio Civil según el tipo de nombramiento, dando cumplimiento a lo establecido en el GCO-GTH-P001. Como evidencia esta la hoja de vida con soportes, antecedentes y certificación de cumplimiento.</v>
      </c>
      <c r="AK60" s="128" t="s">
        <v>243</v>
      </c>
      <c r="AL60" s="104" t="s">
        <v>107</v>
      </c>
      <c r="AM60" s="104" t="s">
        <v>168</v>
      </c>
      <c r="AN60" s="70">
        <f>+IF(AM60="si",15,"")</f>
        <v>15</v>
      </c>
      <c r="AO60" s="104" t="s">
        <v>168</v>
      </c>
      <c r="AP60" s="70">
        <f>+IF(AO60="si",15,"")</f>
        <v>15</v>
      </c>
      <c r="AQ60" s="104" t="s">
        <v>168</v>
      </c>
      <c r="AR60" s="70">
        <f t="shared" si="2"/>
        <v>15</v>
      </c>
      <c r="AS60" s="104" t="s">
        <v>191</v>
      </c>
      <c r="AT60" s="70">
        <f t="shared" si="3"/>
        <v>15</v>
      </c>
      <c r="AU60" s="104" t="s">
        <v>168</v>
      </c>
      <c r="AV60" s="70">
        <f>+IF(AU60="si",15,"")</f>
        <v>15</v>
      </c>
      <c r="AW60" s="104" t="s">
        <v>168</v>
      </c>
      <c r="AX60" s="70">
        <f t="shared" si="5"/>
        <v>15</v>
      </c>
      <c r="AY60" s="104" t="s">
        <v>169</v>
      </c>
      <c r="AZ60" s="70">
        <f t="shared" si="6"/>
        <v>10</v>
      </c>
      <c r="BA60" s="107">
        <f t="shared" si="7"/>
        <v>100</v>
      </c>
      <c r="BB60" s="107" t="str">
        <f t="shared" si="8"/>
        <v>Fuerte</v>
      </c>
      <c r="BC60" s="104" t="s">
        <v>170</v>
      </c>
      <c r="BD60" s="107" t="str">
        <f t="shared" si="9"/>
        <v>Fuerte</v>
      </c>
      <c r="BE60" s="107" t="str">
        <f t="shared" si="10"/>
        <v>Fuerte</v>
      </c>
      <c r="BF60" s="107">
        <f t="shared" si="11"/>
        <v>100</v>
      </c>
      <c r="BG60" s="137">
        <f>AVERAGE(BF60:BF65)</f>
        <v>100</v>
      </c>
      <c r="BH60" s="146" t="str">
        <f>IF(BG60&lt;=50, "Débil", IF(BG60&lt;=99,"Moderado","Fuerte"))</f>
        <v>Fuerte</v>
      </c>
      <c r="BI60" s="137">
        <f>+IF(BH60="Fuerte",2,IF(BH60="Moderado",1,0))</f>
        <v>2</v>
      </c>
      <c r="BJ60" s="137">
        <f>+AF60-BI60</f>
        <v>1</v>
      </c>
      <c r="BK60" s="146" t="str">
        <f>+VLOOKUP(BJ60,Listados!$J$18:$K$24,2,TRUE)</f>
        <v>Rara Vez</v>
      </c>
      <c r="BL60" s="146" t="str">
        <f>IF(ISBLANK(AG60),"",AG60)</f>
        <v>Catastrófico</v>
      </c>
      <c r="BM60" s="160" t="str">
        <f>IF(AND(BK60&lt;&gt;"",BL60&lt;&gt;""),VLOOKUP(BK60&amp;BL60,Listados!$M$3:$N$27,2,FALSE),"")</f>
        <v>Extremo</v>
      </c>
      <c r="BN60" s="161" t="str">
        <f>+VLOOKUP(BM60,Listados!$P$3:$Q$6,2,FALSE)</f>
        <v>Evitar el riesgo</v>
      </c>
    </row>
    <row r="61" spans="1:66" ht="29.25" customHeight="1" x14ac:dyDescent="0.2">
      <c r="A61" s="143"/>
      <c r="B61" s="134"/>
      <c r="C61" s="144"/>
      <c r="D61" s="145"/>
      <c r="E61" s="137"/>
      <c r="F61" s="137"/>
      <c r="G61" s="155"/>
      <c r="H61" s="126"/>
      <c r="I61" s="137"/>
      <c r="J61" s="119" t="s">
        <v>256</v>
      </c>
      <c r="K61" s="134"/>
      <c r="L61" s="134"/>
      <c r="M61" s="134"/>
      <c r="N61" s="134"/>
      <c r="O61" s="134"/>
      <c r="P61" s="134"/>
      <c r="Q61" s="134"/>
      <c r="R61" s="134"/>
      <c r="S61" s="134"/>
      <c r="T61" s="134"/>
      <c r="U61" s="134"/>
      <c r="V61" s="134"/>
      <c r="W61" s="134"/>
      <c r="X61" s="134"/>
      <c r="Y61" s="134"/>
      <c r="Z61" s="134"/>
      <c r="AA61" s="134"/>
      <c r="AB61" s="134"/>
      <c r="AC61" s="134"/>
      <c r="AD61" s="137"/>
      <c r="AE61" s="134"/>
      <c r="AF61" s="137"/>
      <c r="AG61" s="137" t="str">
        <f>+IF(OR(AE61=1,AE61&lt;=5),"Moderado",IF(OR(AE61=6,AE61&lt;=11),"Mayor","Catastrófico"))</f>
        <v>Moderado</v>
      </c>
      <c r="AH61" s="162"/>
      <c r="AI61" s="160"/>
      <c r="AJ61" s="129"/>
      <c r="AK61" s="129"/>
      <c r="AL61" s="105"/>
      <c r="AM61" s="105"/>
      <c r="AN61" s="70" t="str">
        <f t="shared" si="0"/>
        <v/>
      </c>
      <c r="AO61" s="105"/>
      <c r="AP61" s="70" t="str">
        <f t="shared" si="1"/>
        <v/>
      </c>
      <c r="AQ61" s="105"/>
      <c r="AR61" s="70" t="str">
        <f t="shared" si="2"/>
        <v/>
      </c>
      <c r="AS61" s="105"/>
      <c r="AT61" s="70" t="str">
        <f t="shared" si="3"/>
        <v/>
      </c>
      <c r="AU61" s="105"/>
      <c r="AV61" s="70" t="str">
        <f t="shared" si="4"/>
        <v/>
      </c>
      <c r="AW61" s="105"/>
      <c r="AX61" s="70" t="str">
        <f t="shared" si="5"/>
        <v/>
      </c>
      <c r="AY61" s="105"/>
      <c r="AZ61" s="70" t="str">
        <f t="shared" si="6"/>
        <v/>
      </c>
      <c r="BA61" s="108"/>
      <c r="BB61" s="108"/>
      <c r="BC61" s="105"/>
      <c r="BD61" s="108"/>
      <c r="BE61" s="108"/>
      <c r="BF61" s="108"/>
      <c r="BG61" s="137"/>
      <c r="BH61" s="146"/>
      <c r="BI61" s="137"/>
      <c r="BJ61" s="137"/>
      <c r="BK61" s="146"/>
      <c r="BL61" s="146"/>
      <c r="BM61" s="160"/>
      <c r="BN61" s="161"/>
    </row>
    <row r="62" spans="1:66" ht="29.25" customHeight="1" x14ac:dyDescent="0.2">
      <c r="A62" s="143"/>
      <c r="B62" s="134"/>
      <c r="C62" s="144"/>
      <c r="D62" s="145"/>
      <c r="E62" s="137"/>
      <c r="F62" s="137"/>
      <c r="G62" s="155"/>
      <c r="H62" s="126"/>
      <c r="I62" s="137"/>
      <c r="J62" s="120"/>
      <c r="K62" s="134"/>
      <c r="L62" s="134"/>
      <c r="M62" s="134"/>
      <c r="N62" s="134"/>
      <c r="O62" s="134"/>
      <c r="P62" s="134"/>
      <c r="Q62" s="134"/>
      <c r="R62" s="134"/>
      <c r="S62" s="134"/>
      <c r="T62" s="134"/>
      <c r="U62" s="134"/>
      <c r="V62" s="134"/>
      <c r="W62" s="134"/>
      <c r="X62" s="134"/>
      <c r="Y62" s="134"/>
      <c r="Z62" s="134"/>
      <c r="AA62" s="134"/>
      <c r="AB62" s="134"/>
      <c r="AC62" s="134"/>
      <c r="AD62" s="137"/>
      <c r="AE62" s="134"/>
      <c r="AF62" s="137"/>
      <c r="AG62" s="137" t="str">
        <f>+IF(OR(AE62=1,AE62&lt;=5),"Moderado",IF(OR(AE62=6,AE62&lt;=11),"Mayor","Catastrófico"))</f>
        <v>Moderado</v>
      </c>
      <c r="AH62" s="162"/>
      <c r="AI62" s="160"/>
      <c r="AJ62" s="129"/>
      <c r="AK62" s="129"/>
      <c r="AL62" s="105"/>
      <c r="AM62" s="105"/>
      <c r="AN62" s="70" t="str">
        <f t="shared" si="0"/>
        <v/>
      </c>
      <c r="AO62" s="105"/>
      <c r="AP62" s="70" t="str">
        <f t="shared" si="1"/>
        <v/>
      </c>
      <c r="AQ62" s="105"/>
      <c r="AR62" s="70" t="str">
        <f t="shared" si="2"/>
        <v/>
      </c>
      <c r="AS62" s="105"/>
      <c r="AT62" s="70" t="str">
        <f t="shared" si="3"/>
        <v/>
      </c>
      <c r="AU62" s="105"/>
      <c r="AV62" s="70" t="str">
        <f t="shared" si="4"/>
        <v/>
      </c>
      <c r="AW62" s="105"/>
      <c r="AX62" s="70" t="str">
        <f t="shared" si="5"/>
        <v/>
      </c>
      <c r="AY62" s="105"/>
      <c r="AZ62" s="70" t="str">
        <f t="shared" si="6"/>
        <v/>
      </c>
      <c r="BA62" s="108"/>
      <c r="BB62" s="108"/>
      <c r="BC62" s="105"/>
      <c r="BD62" s="108"/>
      <c r="BE62" s="108"/>
      <c r="BF62" s="108"/>
      <c r="BG62" s="137"/>
      <c r="BH62" s="146"/>
      <c r="BI62" s="137"/>
      <c r="BJ62" s="137"/>
      <c r="BK62" s="146"/>
      <c r="BL62" s="146"/>
      <c r="BM62" s="160"/>
      <c r="BN62" s="161"/>
    </row>
    <row r="63" spans="1:66" ht="14.25" customHeight="1" x14ac:dyDescent="0.2">
      <c r="A63" s="143"/>
      <c r="B63" s="134"/>
      <c r="C63" s="144"/>
      <c r="D63" s="145"/>
      <c r="E63" s="137"/>
      <c r="F63" s="137"/>
      <c r="G63" s="155"/>
      <c r="H63" s="126"/>
      <c r="I63" s="137"/>
      <c r="J63" s="120"/>
      <c r="K63" s="134"/>
      <c r="L63" s="134"/>
      <c r="M63" s="134"/>
      <c r="N63" s="134"/>
      <c r="O63" s="134"/>
      <c r="P63" s="134"/>
      <c r="Q63" s="134"/>
      <c r="R63" s="134"/>
      <c r="S63" s="134"/>
      <c r="T63" s="134"/>
      <c r="U63" s="134"/>
      <c r="V63" s="134"/>
      <c r="W63" s="134"/>
      <c r="X63" s="134"/>
      <c r="Y63" s="134"/>
      <c r="Z63" s="134"/>
      <c r="AA63" s="134"/>
      <c r="AB63" s="134"/>
      <c r="AC63" s="134"/>
      <c r="AD63" s="137"/>
      <c r="AE63" s="134"/>
      <c r="AF63" s="137"/>
      <c r="AG63" s="137" t="str">
        <f>+IF(OR(AE63=1,AE63&lt;=5),"Moderado",IF(OR(AE63=6,AE63&lt;=11),"Mayor","Catastrófico"))</f>
        <v>Moderado</v>
      </c>
      <c r="AH63" s="162"/>
      <c r="AI63" s="160"/>
      <c r="AJ63" s="129"/>
      <c r="AK63" s="129"/>
      <c r="AL63" s="105"/>
      <c r="AM63" s="105"/>
      <c r="AN63" s="70" t="str">
        <f t="shared" si="0"/>
        <v/>
      </c>
      <c r="AO63" s="105"/>
      <c r="AP63" s="70" t="str">
        <f t="shared" si="1"/>
        <v/>
      </c>
      <c r="AQ63" s="105"/>
      <c r="AR63" s="70" t="str">
        <f t="shared" si="2"/>
        <v/>
      </c>
      <c r="AS63" s="105"/>
      <c r="AT63" s="70" t="str">
        <f t="shared" si="3"/>
        <v/>
      </c>
      <c r="AU63" s="105"/>
      <c r="AV63" s="70" t="str">
        <f t="shared" si="4"/>
        <v/>
      </c>
      <c r="AW63" s="105"/>
      <c r="AX63" s="70" t="str">
        <f t="shared" si="5"/>
        <v/>
      </c>
      <c r="AY63" s="105"/>
      <c r="AZ63" s="70" t="str">
        <f t="shared" si="6"/>
        <v/>
      </c>
      <c r="BA63" s="108"/>
      <c r="BB63" s="108"/>
      <c r="BC63" s="105"/>
      <c r="BD63" s="108"/>
      <c r="BE63" s="108"/>
      <c r="BF63" s="108"/>
      <c r="BG63" s="137"/>
      <c r="BH63" s="146"/>
      <c r="BI63" s="137"/>
      <c r="BJ63" s="137"/>
      <c r="BK63" s="146"/>
      <c r="BL63" s="146"/>
      <c r="BM63" s="160"/>
      <c r="BN63" s="161"/>
    </row>
    <row r="64" spans="1:66" ht="29.25" customHeight="1" x14ac:dyDescent="0.2">
      <c r="A64" s="143"/>
      <c r="B64" s="134"/>
      <c r="C64" s="144"/>
      <c r="D64" s="145"/>
      <c r="E64" s="137"/>
      <c r="F64" s="137"/>
      <c r="G64" s="155"/>
      <c r="H64" s="126"/>
      <c r="I64" s="137"/>
      <c r="J64" s="120"/>
      <c r="K64" s="134"/>
      <c r="L64" s="134"/>
      <c r="M64" s="134"/>
      <c r="N64" s="134"/>
      <c r="O64" s="134"/>
      <c r="P64" s="134"/>
      <c r="Q64" s="134"/>
      <c r="R64" s="134"/>
      <c r="S64" s="134"/>
      <c r="T64" s="134"/>
      <c r="U64" s="134"/>
      <c r="V64" s="134"/>
      <c r="W64" s="134"/>
      <c r="X64" s="134"/>
      <c r="Y64" s="134"/>
      <c r="Z64" s="134"/>
      <c r="AA64" s="134"/>
      <c r="AB64" s="134"/>
      <c r="AC64" s="134"/>
      <c r="AD64" s="137"/>
      <c r="AE64" s="134"/>
      <c r="AF64" s="137"/>
      <c r="AG64" s="137" t="str">
        <f>+IF(OR(AE64=1,AE64&lt;=5),"Moderado",IF(OR(AE64=6,AE64&lt;=11),"Mayor","Catastrófico"))</f>
        <v>Moderado</v>
      </c>
      <c r="AH64" s="162"/>
      <c r="AI64" s="160"/>
      <c r="AJ64" s="129"/>
      <c r="AK64" s="129"/>
      <c r="AL64" s="105"/>
      <c r="AM64" s="105"/>
      <c r="AN64" s="70" t="str">
        <f t="shared" si="0"/>
        <v/>
      </c>
      <c r="AO64" s="105"/>
      <c r="AP64" s="70" t="str">
        <f t="shared" si="1"/>
        <v/>
      </c>
      <c r="AQ64" s="105"/>
      <c r="AR64" s="70" t="str">
        <f t="shared" si="2"/>
        <v/>
      </c>
      <c r="AS64" s="105"/>
      <c r="AT64" s="70" t="str">
        <f t="shared" si="3"/>
        <v/>
      </c>
      <c r="AU64" s="105"/>
      <c r="AV64" s="70" t="str">
        <f t="shared" si="4"/>
        <v/>
      </c>
      <c r="AW64" s="105"/>
      <c r="AX64" s="70" t="str">
        <f t="shared" si="5"/>
        <v/>
      </c>
      <c r="AY64" s="105"/>
      <c r="AZ64" s="70" t="str">
        <f t="shared" si="6"/>
        <v/>
      </c>
      <c r="BA64" s="108"/>
      <c r="BB64" s="108"/>
      <c r="BC64" s="105"/>
      <c r="BD64" s="108"/>
      <c r="BE64" s="108"/>
      <c r="BF64" s="108"/>
      <c r="BG64" s="137"/>
      <c r="BH64" s="146"/>
      <c r="BI64" s="137"/>
      <c r="BJ64" s="137"/>
      <c r="BK64" s="146"/>
      <c r="BL64" s="146"/>
      <c r="BM64" s="160"/>
      <c r="BN64" s="161"/>
    </row>
    <row r="65" spans="1:66" ht="15.75" customHeight="1" x14ac:dyDescent="0.2">
      <c r="A65" s="143"/>
      <c r="B65" s="134"/>
      <c r="C65" s="144"/>
      <c r="D65" s="145"/>
      <c r="E65" s="137"/>
      <c r="F65" s="137"/>
      <c r="G65" s="156"/>
      <c r="H65" s="127"/>
      <c r="I65" s="137"/>
      <c r="J65" s="121"/>
      <c r="K65" s="134"/>
      <c r="L65" s="134"/>
      <c r="M65" s="134"/>
      <c r="N65" s="134"/>
      <c r="O65" s="134"/>
      <c r="P65" s="134"/>
      <c r="Q65" s="134"/>
      <c r="R65" s="134"/>
      <c r="S65" s="134"/>
      <c r="T65" s="134"/>
      <c r="U65" s="134"/>
      <c r="V65" s="134"/>
      <c r="W65" s="134"/>
      <c r="X65" s="134"/>
      <c r="Y65" s="134"/>
      <c r="Z65" s="134"/>
      <c r="AA65" s="134"/>
      <c r="AB65" s="134"/>
      <c r="AC65" s="134"/>
      <c r="AD65" s="137"/>
      <c r="AE65" s="134"/>
      <c r="AF65" s="137"/>
      <c r="AG65" s="137" t="str">
        <f>+IF(OR(AE65=1,AE65&lt;=5),"Moderado",IF(OR(AE65=6,AE65&lt;=11),"Mayor","Catastrófico"))</f>
        <v>Moderado</v>
      </c>
      <c r="AH65" s="162"/>
      <c r="AI65" s="160"/>
      <c r="AJ65" s="130"/>
      <c r="AK65" s="130"/>
      <c r="AL65" s="106"/>
      <c r="AM65" s="106"/>
      <c r="AN65" s="70" t="str">
        <f t="shared" si="0"/>
        <v/>
      </c>
      <c r="AO65" s="106"/>
      <c r="AP65" s="70" t="str">
        <f t="shared" si="1"/>
        <v/>
      </c>
      <c r="AQ65" s="106"/>
      <c r="AR65" s="70" t="str">
        <f t="shared" si="2"/>
        <v/>
      </c>
      <c r="AS65" s="106"/>
      <c r="AT65" s="70" t="str">
        <f t="shared" si="3"/>
        <v/>
      </c>
      <c r="AU65" s="106"/>
      <c r="AV65" s="70" t="str">
        <f t="shared" si="4"/>
        <v/>
      </c>
      <c r="AW65" s="106"/>
      <c r="AX65" s="70" t="str">
        <f t="shared" si="5"/>
        <v/>
      </c>
      <c r="AY65" s="106"/>
      <c r="AZ65" s="70" t="str">
        <f t="shared" si="6"/>
        <v/>
      </c>
      <c r="BA65" s="109"/>
      <c r="BB65" s="109"/>
      <c r="BC65" s="106"/>
      <c r="BD65" s="109"/>
      <c r="BE65" s="109"/>
      <c r="BF65" s="109"/>
      <c r="BG65" s="137"/>
      <c r="BH65" s="146"/>
      <c r="BI65" s="137"/>
      <c r="BJ65" s="137"/>
      <c r="BK65" s="146"/>
      <c r="BL65" s="146"/>
      <c r="BM65" s="160"/>
      <c r="BN65" s="161"/>
    </row>
    <row r="66" spans="1:66" ht="117.75" customHeight="1" x14ac:dyDescent="0.2">
      <c r="A66" s="143" t="s">
        <v>75</v>
      </c>
      <c r="B66" s="134" t="s">
        <v>221</v>
      </c>
      <c r="C66" s="144" t="s">
        <v>324</v>
      </c>
      <c r="D66" s="145" t="str">
        <f>+'Riesgo Corrupción'!C14</f>
        <v>Omitir en el trámite de cuentas con el debido cumplimiento de requisitos de manera intencional para beneficio propio o de un tercero.</v>
      </c>
      <c r="E66" s="137" t="s">
        <v>124</v>
      </c>
      <c r="F66" s="137" t="s">
        <v>143</v>
      </c>
      <c r="G66" s="154" t="s">
        <v>242</v>
      </c>
      <c r="H66" s="125" t="s">
        <v>331</v>
      </c>
      <c r="I66" s="137" t="s">
        <v>114</v>
      </c>
      <c r="J66" s="66" t="s">
        <v>257</v>
      </c>
      <c r="K66" s="134" t="s">
        <v>168</v>
      </c>
      <c r="L66" s="134" t="s">
        <v>168</v>
      </c>
      <c r="M66" s="134" t="s">
        <v>168</v>
      </c>
      <c r="N66" s="134" t="s">
        <v>168</v>
      </c>
      <c r="O66" s="134" t="s">
        <v>168</v>
      </c>
      <c r="P66" s="134" t="s">
        <v>172</v>
      </c>
      <c r="Q66" s="134" t="s">
        <v>172</v>
      </c>
      <c r="R66" s="134" t="s">
        <v>172</v>
      </c>
      <c r="S66" s="134" t="s">
        <v>168</v>
      </c>
      <c r="T66" s="134" t="s">
        <v>168</v>
      </c>
      <c r="U66" s="134" t="s">
        <v>168</v>
      </c>
      <c r="V66" s="134" t="s">
        <v>168</v>
      </c>
      <c r="W66" s="134" t="s">
        <v>168</v>
      </c>
      <c r="X66" s="134" t="s">
        <v>168</v>
      </c>
      <c r="Y66" s="134" t="s">
        <v>168</v>
      </c>
      <c r="Z66" s="134" t="s">
        <v>172</v>
      </c>
      <c r="AA66" s="134" t="s">
        <v>168</v>
      </c>
      <c r="AB66" s="134" t="s">
        <v>168</v>
      </c>
      <c r="AC66" s="134" t="s">
        <v>172</v>
      </c>
      <c r="AD66" s="137">
        <f>COUNTIF(K66:AC71, "SI")</f>
        <v>14</v>
      </c>
      <c r="AE66" s="134" t="s">
        <v>130</v>
      </c>
      <c r="AF66" s="137">
        <f>+VLOOKUP(AE66,[6]Listados!$K$8:$L$12,2,0)</f>
        <v>3</v>
      </c>
      <c r="AG66" s="137" t="str">
        <f>+IF(OR(AD66=1,AD66&lt;=5),"Moderado",IF(OR(AD66=6,AD66&lt;=11),"Mayor","Catastrófico"))</f>
        <v>Catastrófico</v>
      </c>
      <c r="AH66" s="162" t="e">
        <f>+VLOOKUP(AG66,[6]Listados!K55:L59,2,0)</f>
        <v>#N/A</v>
      </c>
      <c r="AI66" s="160" t="str">
        <f>IF(AND(AE66&lt;&gt;"",AG66&lt;&gt;""),VLOOKUP(AE66&amp;AG66,Listados!$M$3:$N$27,2,FALSE),"")</f>
        <v>Extremo</v>
      </c>
      <c r="AJ66" s="64" t="str">
        <f>+'Descripción del Control '!B$10</f>
        <v xml:space="preserve"> Los profesionales designados de la Dirección Financiera, cada vez que se va a realizar la causación de una cuenta, revisan que los soportes cumplan con todos los requisitos establecidos según las instrucciones y recomendaciones fijadas por la dependencia en el cronograma para trámite de pagos de cada vigencia. En caso de encontrar que los soportes de una cuenta en trámite de pago no cumplen con los requisitos, este pago no se tramita y se informa al contratista y al supervisor vía correo. Como evidencia queda correo electrónico enviado al contratista y la Carpeta Compartida para los profesionales del área “Ordenes de Pago”.</v>
      </c>
      <c r="AK66" s="64" t="s">
        <v>242</v>
      </c>
      <c r="AL66" s="69" t="s">
        <v>107</v>
      </c>
      <c r="AM66" s="69" t="s">
        <v>168</v>
      </c>
      <c r="AN66" s="70">
        <f>+IF(AM66="si",15,"")</f>
        <v>15</v>
      </c>
      <c r="AO66" s="69" t="s">
        <v>168</v>
      </c>
      <c r="AP66" s="70">
        <f>+IF(AO66="si",15,"")</f>
        <v>15</v>
      </c>
      <c r="AQ66" s="69" t="s">
        <v>168</v>
      </c>
      <c r="AR66" s="70">
        <f t="shared" si="2"/>
        <v>15</v>
      </c>
      <c r="AS66" s="69" t="s">
        <v>191</v>
      </c>
      <c r="AT66" s="70">
        <f t="shared" si="3"/>
        <v>15</v>
      </c>
      <c r="AU66" s="69" t="s">
        <v>168</v>
      </c>
      <c r="AV66" s="70">
        <f>+IF(AU66="si",15,"")</f>
        <v>15</v>
      </c>
      <c r="AW66" s="69" t="s">
        <v>168</v>
      </c>
      <c r="AX66" s="70">
        <f t="shared" si="5"/>
        <v>15</v>
      </c>
      <c r="AY66" s="69" t="s">
        <v>169</v>
      </c>
      <c r="AZ66" s="70">
        <f t="shared" si="6"/>
        <v>10</v>
      </c>
      <c r="BA66" s="70">
        <f t="shared" si="7"/>
        <v>100</v>
      </c>
      <c r="BB66" s="70" t="str">
        <f t="shared" si="8"/>
        <v>Fuerte</v>
      </c>
      <c r="BC66" s="69" t="s">
        <v>170</v>
      </c>
      <c r="BD66" s="70" t="str">
        <f t="shared" si="9"/>
        <v>Fuerte</v>
      </c>
      <c r="BE66" s="70" t="str">
        <f t="shared" si="10"/>
        <v>Fuerte</v>
      </c>
      <c r="BF66" s="70">
        <f t="shared" si="11"/>
        <v>100</v>
      </c>
      <c r="BG66" s="137">
        <f>AVERAGE(BF66:BF71)</f>
        <v>100</v>
      </c>
      <c r="BH66" s="146" t="str">
        <f>IF(BG66&lt;=50, "Débil", IF(BG66&lt;=99,"Moderado","Fuerte"))</f>
        <v>Fuerte</v>
      </c>
      <c r="BI66" s="137">
        <f>+IF(BH66="Fuerte",2,IF(BH66="Moderado",1,0))</f>
        <v>2</v>
      </c>
      <c r="BJ66" s="137">
        <f>+AF66-BI66</f>
        <v>1</v>
      </c>
      <c r="BK66" s="146" t="str">
        <f>+VLOOKUP(BJ66,Listados!$J$18:$K$24,2,TRUE)</f>
        <v>Rara Vez</v>
      </c>
      <c r="BL66" s="146" t="str">
        <f>IF(ISBLANK(AG66),"",AG66)</f>
        <v>Catastrófico</v>
      </c>
      <c r="BM66" s="160" t="str">
        <f>IF(AND(BK66&lt;&gt;"",BL66&lt;&gt;""),VLOOKUP(BK66&amp;BL66,Listados!$M$3:$N$27,2,FALSE),"")</f>
        <v>Extremo</v>
      </c>
      <c r="BN66" s="161" t="str">
        <f>+VLOOKUP(BM66,Listados!$P$3:$Q$6,2,FALSE)</f>
        <v>Evitar el riesgo</v>
      </c>
    </row>
    <row r="67" spans="1:66" ht="121.5" customHeight="1" x14ac:dyDescent="0.2">
      <c r="A67" s="143"/>
      <c r="B67" s="134"/>
      <c r="C67" s="144"/>
      <c r="D67" s="145"/>
      <c r="E67" s="137"/>
      <c r="F67" s="137"/>
      <c r="G67" s="155"/>
      <c r="H67" s="126"/>
      <c r="I67" s="137"/>
      <c r="J67" s="119" t="s">
        <v>258</v>
      </c>
      <c r="K67" s="134"/>
      <c r="L67" s="134"/>
      <c r="M67" s="134"/>
      <c r="N67" s="134"/>
      <c r="O67" s="134"/>
      <c r="P67" s="134"/>
      <c r="Q67" s="134"/>
      <c r="R67" s="134"/>
      <c r="S67" s="134"/>
      <c r="T67" s="134"/>
      <c r="U67" s="134"/>
      <c r="V67" s="134"/>
      <c r="W67" s="134"/>
      <c r="X67" s="134"/>
      <c r="Y67" s="134"/>
      <c r="Z67" s="134"/>
      <c r="AA67" s="134"/>
      <c r="AB67" s="134"/>
      <c r="AC67" s="134"/>
      <c r="AD67" s="137"/>
      <c r="AE67" s="134"/>
      <c r="AF67" s="137"/>
      <c r="AG67" s="137" t="str">
        <f>+IF(OR(AE67=1,AE67&lt;=5),"Moderado",IF(OR(AE67=6,AE67&lt;=11),"Mayor","Catastrófico"))</f>
        <v>Moderado</v>
      </c>
      <c r="AH67" s="162"/>
      <c r="AI67" s="160"/>
      <c r="AJ67" s="128" t="str">
        <f>+'Descripción del Control '!C$10</f>
        <v xml:space="preserve"> Los profesionales del grupo de giros, cada vez que reciban la cuenta de cobro causada por los profesionales del grupo contable, verifican que la información de la cuenta de cobro de los contratos de prestación de servicios y proveedores cumpla con las instrucciones y recomendaciones fijadas por la Dirección Financiera en el cronograma de trámite de pagos de cada vigencia y en las instrucciones de pago GCO-GCI-IN019, procediendo a la elaboración de la orden de pago. Al momento de hallarse alguna inconsistencia en la revisión digital hecha de los soportes de la cuenta de cobro, la misma será devuelta vía correo institucional al grupo de Contabilidad, para que se efectúen las correspondientes correcciones y/o verificaciones del caso ante el Gerente y/o supervisor (a) del contrato. Como evidencia queda un correo electrónico enviado al contratista y la Carpeta Compartida Financiera “Ordenes de Pago”.</v>
      </c>
      <c r="AK67" s="128" t="s">
        <v>242</v>
      </c>
      <c r="AL67" s="104" t="s">
        <v>107</v>
      </c>
      <c r="AM67" s="104" t="s">
        <v>168</v>
      </c>
      <c r="AN67" s="70">
        <f>+IF(AM67="si",15,"")</f>
        <v>15</v>
      </c>
      <c r="AO67" s="104" t="s">
        <v>168</v>
      </c>
      <c r="AP67" s="70">
        <f>+IF(AO67="si",15,"")</f>
        <v>15</v>
      </c>
      <c r="AQ67" s="104" t="s">
        <v>168</v>
      </c>
      <c r="AR67" s="70">
        <f t="shared" si="2"/>
        <v>15</v>
      </c>
      <c r="AS67" s="104" t="s">
        <v>191</v>
      </c>
      <c r="AT67" s="70">
        <f t="shared" si="3"/>
        <v>15</v>
      </c>
      <c r="AU67" s="104" t="s">
        <v>168</v>
      </c>
      <c r="AV67" s="70">
        <f>+IF(AU67="si",15,"")</f>
        <v>15</v>
      </c>
      <c r="AW67" s="104" t="s">
        <v>168</v>
      </c>
      <c r="AX67" s="70">
        <f t="shared" si="5"/>
        <v>15</v>
      </c>
      <c r="AY67" s="104" t="s">
        <v>169</v>
      </c>
      <c r="AZ67" s="70">
        <f t="shared" si="6"/>
        <v>10</v>
      </c>
      <c r="BA67" s="107">
        <f t="shared" si="7"/>
        <v>100</v>
      </c>
      <c r="BB67" s="107" t="str">
        <f t="shared" si="8"/>
        <v>Fuerte</v>
      </c>
      <c r="BC67" s="104" t="s">
        <v>170</v>
      </c>
      <c r="BD67" s="107" t="str">
        <f t="shared" si="9"/>
        <v>Fuerte</v>
      </c>
      <c r="BE67" s="107" t="str">
        <f t="shared" si="10"/>
        <v>Fuerte</v>
      </c>
      <c r="BF67" s="107">
        <f t="shared" si="11"/>
        <v>100</v>
      </c>
      <c r="BG67" s="137"/>
      <c r="BH67" s="146"/>
      <c r="BI67" s="137"/>
      <c r="BJ67" s="137"/>
      <c r="BK67" s="146"/>
      <c r="BL67" s="146"/>
      <c r="BM67" s="160"/>
      <c r="BN67" s="161"/>
    </row>
    <row r="68" spans="1:66" ht="4.5" customHeight="1" x14ac:dyDescent="0.2">
      <c r="A68" s="143"/>
      <c r="B68" s="134"/>
      <c r="C68" s="144"/>
      <c r="D68" s="145"/>
      <c r="E68" s="137"/>
      <c r="F68" s="137"/>
      <c r="G68" s="155"/>
      <c r="H68" s="126"/>
      <c r="I68" s="137"/>
      <c r="J68" s="120"/>
      <c r="K68" s="134"/>
      <c r="L68" s="134"/>
      <c r="M68" s="134"/>
      <c r="N68" s="134"/>
      <c r="O68" s="134"/>
      <c r="P68" s="134"/>
      <c r="Q68" s="134"/>
      <c r="R68" s="134"/>
      <c r="S68" s="134"/>
      <c r="T68" s="134"/>
      <c r="U68" s="134"/>
      <c r="V68" s="134"/>
      <c r="W68" s="134"/>
      <c r="X68" s="134"/>
      <c r="Y68" s="134"/>
      <c r="Z68" s="134"/>
      <c r="AA68" s="134"/>
      <c r="AB68" s="134"/>
      <c r="AC68" s="134"/>
      <c r="AD68" s="137"/>
      <c r="AE68" s="134"/>
      <c r="AF68" s="137"/>
      <c r="AG68" s="137" t="str">
        <f>+IF(OR(AE68=1,AE68&lt;=5),"Moderado",IF(OR(AE68=6,AE68&lt;=11),"Mayor","Catastrófico"))</f>
        <v>Moderado</v>
      </c>
      <c r="AH68" s="162"/>
      <c r="AI68" s="160"/>
      <c r="AJ68" s="129"/>
      <c r="AK68" s="129"/>
      <c r="AL68" s="105"/>
      <c r="AM68" s="105"/>
      <c r="AN68" s="70" t="str">
        <f t="shared" si="0"/>
        <v/>
      </c>
      <c r="AO68" s="105"/>
      <c r="AP68" s="70" t="str">
        <f t="shared" si="1"/>
        <v/>
      </c>
      <c r="AQ68" s="105"/>
      <c r="AR68" s="70" t="str">
        <f t="shared" si="2"/>
        <v/>
      </c>
      <c r="AS68" s="105"/>
      <c r="AT68" s="70" t="str">
        <f t="shared" si="3"/>
        <v/>
      </c>
      <c r="AU68" s="105"/>
      <c r="AV68" s="70" t="str">
        <f t="shared" si="4"/>
        <v/>
      </c>
      <c r="AW68" s="105"/>
      <c r="AX68" s="70" t="str">
        <f t="shared" si="5"/>
        <v/>
      </c>
      <c r="AY68" s="105"/>
      <c r="AZ68" s="70" t="str">
        <f t="shared" si="6"/>
        <v/>
      </c>
      <c r="BA68" s="108"/>
      <c r="BB68" s="108"/>
      <c r="BC68" s="105"/>
      <c r="BD68" s="108"/>
      <c r="BE68" s="108"/>
      <c r="BF68" s="108"/>
      <c r="BG68" s="137"/>
      <c r="BH68" s="146"/>
      <c r="BI68" s="137"/>
      <c r="BJ68" s="137"/>
      <c r="BK68" s="146"/>
      <c r="BL68" s="146"/>
      <c r="BM68" s="160"/>
      <c r="BN68" s="161"/>
    </row>
    <row r="69" spans="1:66" ht="33.75" customHeight="1" x14ac:dyDescent="0.2">
      <c r="A69" s="143"/>
      <c r="B69" s="134"/>
      <c r="C69" s="144"/>
      <c r="D69" s="145"/>
      <c r="E69" s="137"/>
      <c r="F69" s="137"/>
      <c r="G69" s="155"/>
      <c r="H69" s="126"/>
      <c r="I69" s="137"/>
      <c r="J69" s="120"/>
      <c r="K69" s="134"/>
      <c r="L69" s="134"/>
      <c r="M69" s="134"/>
      <c r="N69" s="134"/>
      <c r="O69" s="134"/>
      <c r="P69" s="134"/>
      <c r="Q69" s="134"/>
      <c r="R69" s="134"/>
      <c r="S69" s="134"/>
      <c r="T69" s="134"/>
      <c r="U69" s="134"/>
      <c r="V69" s="134"/>
      <c r="W69" s="134"/>
      <c r="X69" s="134"/>
      <c r="Y69" s="134"/>
      <c r="Z69" s="134"/>
      <c r="AA69" s="134"/>
      <c r="AB69" s="134"/>
      <c r="AC69" s="134"/>
      <c r="AD69" s="137"/>
      <c r="AE69" s="134"/>
      <c r="AF69" s="137"/>
      <c r="AG69" s="137" t="str">
        <f>+IF(OR(AE69=1,AE69&lt;=5),"Moderado",IF(OR(AE69=6,AE69&lt;=11),"Mayor","Catastrófico"))</f>
        <v>Moderado</v>
      </c>
      <c r="AH69" s="162"/>
      <c r="AI69" s="160"/>
      <c r="AJ69" s="129"/>
      <c r="AK69" s="129"/>
      <c r="AL69" s="105"/>
      <c r="AM69" s="105"/>
      <c r="AN69" s="70" t="str">
        <f t="shared" si="0"/>
        <v/>
      </c>
      <c r="AO69" s="105"/>
      <c r="AP69" s="70" t="str">
        <f t="shared" si="1"/>
        <v/>
      </c>
      <c r="AQ69" s="105"/>
      <c r="AR69" s="70" t="str">
        <f t="shared" si="2"/>
        <v/>
      </c>
      <c r="AS69" s="105"/>
      <c r="AT69" s="70" t="str">
        <f t="shared" si="3"/>
        <v/>
      </c>
      <c r="AU69" s="105"/>
      <c r="AV69" s="70" t="str">
        <f t="shared" si="4"/>
        <v/>
      </c>
      <c r="AW69" s="105"/>
      <c r="AX69" s="70" t="str">
        <f t="shared" si="5"/>
        <v/>
      </c>
      <c r="AY69" s="105"/>
      <c r="AZ69" s="70" t="str">
        <f t="shared" si="6"/>
        <v/>
      </c>
      <c r="BA69" s="108"/>
      <c r="BB69" s="108"/>
      <c r="BC69" s="105"/>
      <c r="BD69" s="108"/>
      <c r="BE69" s="108"/>
      <c r="BF69" s="108"/>
      <c r="BG69" s="137"/>
      <c r="BH69" s="146"/>
      <c r="BI69" s="137"/>
      <c r="BJ69" s="137"/>
      <c r="BK69" s="146"/>
      <c r="BL69" s="146"/>
      <c r="BM69" s="160"/>
      <c r="BN69" s="161"/>
    </row>
    <row r="70" spans="1:66" ht="33.75" customHeight="1" x14ac:dyDescent="0.2">
      <c r="A70" s="143"/>
      <c r="B70" s="134"/>
      <c r="C70" s="144"/>
      <c r="D70" s="145"/>
      <c r="E70" s="137"/>
      <c r="F70" s="137"/>
      <c r="G70" s="155"/>
      <c r="H70" s="126"/>
      <c r="I70" s="137"/>
      <c r="J70" s="120"/>
      <c r="K70" s="134"/>
      <c r="L70" s="134"/>
      <c r="M70" s="134"/>
      <c r="N70" s="134"/>
      <c r="O70" s="134"/>
      <c r="P70" s="134"/>
      <c r="Q70" s="134"/>
      <c r="R70" s="134"/>
      <c r="S70" s="134"/>
      <c r="T70" s="134"/>
      <c r="U70" s="134"/>
      <c r="V70" s="134"/>
      <c r="W70" s="134"/>
      <c r="X70" s="134"/>
      <c r="Y70" s="134"/>
      <c r="Z70" s="134"/>
      <c r="AA70" s="134"/>
      <c r="AB70" s="134"/>
      <c r="AC70" s="134"/>
      <c r="AD70" s="137"/>
      <c r="AE70" s="134"/>
      <c r="AF70" s="137"/>
      <c r="AG70" s="137" t="str">
        <f>+IF(OR(AE70=1,AE70&lt;=5),"Moderado",IF(OR(AE70=6,AE70&lt;=11),"Mayor","Catastrófico"))</f>
        <v>Moderado</v>
      </c>
      <c r="AH70" s="162"/>
      <c r="AI70" s="160"/>
      <c r="AJ70" s="129"/>
      <c r="AK70" s="129"/>
      <c r="AL70" s="105"/>
      <c r="AM70" s="105"/>
      <c r="AN70" s="70" t="str">
        <f t="shared" si="0"/>
        <v/>
      </c>
      <c r="AO70" s="105"/>
      <c r="AP70" s="70" t="str">
        <f t="shared" si="1"/>
        <v/>
      </c>
      <c r="AQ70" s="105"/>
      <c r="AR70" s="70" t="str">
        <f t="shared" si="2"/>
        <v/>
      </c>
      <c r="AS70" s="105"/>
      <c r="AT70" s="70" t="str">
        <f t="shared" si="3"/>
        <v/>
      </c>
      <c r="AU70" s="105"/>
      <c r="AV70" s="70" t="str">
        <f t="shared" si="4"/>
        <v/>
      </c>
      <c r="AW70" s="105"/>
      <c r="AX70" s="70" t="str">
        <f t="shared" si="5"/>
        <v/>
      </c>
      <c r="AY70" s="105"/>
      <c r="AZ70" s="70" t="str">
        <f t="shared" si="6"/>
        <v/>
      </c>
      <c r="BA70" s="108"/>
      <c r="BB70" s="108"/>
      <c r="BC70" s="105"/>
      <c r="BD70" s="108"/>
      <c r="BE70" s="108"/>
      <c r="BF70" s="108"/>
      <c r="BG70" s="137"/>
      <c r="BH70" s="146"/>
      <c r="BI70" s="137"/>
      <c r="BJ70" s="137"/>
      <c r="BK70" s="146"/>
      <c r="BL70" s="146"/>
      <c r="BM70" s="160"/>
      <c r="BN70" s="161"/>
    </row>
    <row r="71" spans="1:66" ht="45" customHeight="1" x14ac:dyDescent="0.2">
      <c r="A71" s="143"/>
      <c r="B71" s="134"/>
      <c r="C71" s="144"/>
      <c r="D71" s="145"/>
      <c r="E71" s="137"/>
      <c r="F71" s="137"/>
      <c r="G71" s="156"/>
      <c r="H71" s="127"/>
      <c r="I71" s="137"/>
      <c r="J71" s="121"/>
      <c r="K71" s="134"/>
      <c r="L71" s="134"/>
      <c r="M71" s="134"/>
      <c r="N71" s="134"/>
      <c r="O71" s="134"/>
      <c r="P71" s="134"/>
      <c r="Q71" s="134"/>
      <c r="R71" s="134"/>
      <c r="S71" s="134"/>
      <c r="T71" s="134"/>
      <c r="U71" s="134"/>
      <c r="V71" s="134"/>
      <c r="W71" s="134"/>
      <c r="X71" s="134"/>
      <c r="Y71" s="134"/>
      <c r="Z71" s="134"/>
      <c r="AA71" s="134"/>
      <c r="AB71" s="134"/>
      <c r="AC71" s="134"/>
      <c r="AD71" s="137"/>
      <c r="AE71" s="134"/>
      <c r="AF71" s="137"/>
      <c r="AG71" s="137" t="str">
        <f>+IF(OR(AE71=1,AE71&lt;=5),"Moderado",IF(OR(AE71=6,AE71&lt;=11),"Mayor","Catastrófico"))</f>
        <v>Moderado</v>
      </c>
      <c r="AH71" s="162"/>
      <c r="AI71" s="160"/>
      <c r="AJ71" s="130"/>
      <c r="AK71" s="130"/>
      <c r="AL71" s="106"/>
      <c r="AM71" s="106"/>
      <c r="AN71" s="70" t="str">
        <f t="shared" si="0"/>
        <v/>
      </c>
      <c r="AO71" s="106"/>
      <c r="AP71" s="70" t="str">
        <f t="shared" si="1"/>
        <v/>
      </c>
      <c r="AQ71" s="106"/>
      <c r="AR71" s="70" t="str">
        <f t="shared" si="2"/>
        <v/>
      </c>
      <c r="AS71" s="106"/>
      <c r="AT71" s="70" t="str">
        <f t="shared" si="3"/>
        <v/>
      </c>
      <c r="AU71" s="106"/>
      <c r="AV71" s="70" t="str">
        <f t="shared" si="4"/>
        <v/>
      </c>
      <c r="AW71" s="106"/>
      <c r="AX71" s="70" t="str">
        <f t="shared" si="5"/>
        <v/>
      </c>
      <c r="AY71" s="106"/>
      <c r="AZ71" s="70" t="str">
        <f t="shared" si="6"/>
        <v/>
      </c>
      <c r="BA71" s="109"/>
      <c r="BB71" s="109"/>
      <c r="BC71" s="106"/>
      <c r="BD71" s="109"/>
      <c r="BE71" s="109"/>
      <c r="BF71" s="109"/>
      <c r="BG71" s="137"/>
      <c r="BH71" s="146"/>
      <c r="BI71" s="137"/>
      <c r="BJ71" s="137"/>
      <c r="BK71" s="146"/>
      <c r="BL71" s="146"/>
      <c r="BM71" s="160"/>
      <c r="BN71" s="161"/>
    </row>
    <row r="72" spans="1:66" ht="50.25" customHeight="1" x14ac:dyDescent="0.2">
      <c r="A72" s="143" t="s">
        <v>76</v>
      </c>
      <c r="B72" s="134" t="s">
        <v>224</v>
      </c>
      <c r="C72" s="144" t="s">
        <v>328</v>
      </c>
      <c r="D72" s="167" t="str">
        <f>+'Riesgo Corrupción'!C15</f>
        <v>Pérdida, manipulación o alteración intencional de la información y de los expedientes físicos de los procesos, para beneficio propio o de particulares.</v>
      </c>
      <c r="E72" s="137" t="s">
        <v>124</v>
      </c>
      <c r="F72" s="137" t="s">
        <v>143</v>
      </c>
      <c r="G72" s="154" t="s">
        <v>241</v>
      </c>
      <c r="H72" s="125" t="s">
        <v>331</v>
      </c>
      <c r="I72" s="137" t="s">
        <v>114</v>
      </c>
      <c r="J72" s="119" t="s">
        <v>259</v>
      </c>
      <c r="K72" s="134" t="s">
        <v>168</v>
      </c>
      <c r="L72" s="134" t="s">
        <v>168</v>
      </c>
      <c r="M72" s="134" t="s">
        <v>168</v>
      </c>
      <c r="N72" s="134" t="s">
        <v>168</v>
      </c>
      <c r="O72" s="134" t="s">
        <v>168</v>
      </c>
      <c r="P72" s="134" t="s">
        <v>172</v>
      </c>
      <c r="Q72" s="134" t="s">
        <v>168</v>
      </c>
      <c r="R72" s="134" t="s">
        <v>172</v>
      </c>
      <c r="S72" s="134" t="s">
        <v>168</v>
      </c>
      <c r="T72" s="134" t="s">
        <v>168</v>
      </c>
      <c r="U72" s="134" t="s">
        <v>168</v>
      </c>
      <c r="V72" s="134" t="s">
        <v>168</v>
      </c>
      <c r="W72" s="134" t="s">
        <v>168</v>
      </c>
      <c r="X72" s="134" t="s">
        <v>168</v>
      </c>
      <c r="Y72" s="134" t="s">
        <v>168</v>
      </c>
      <c r="Z72" s="134" t="s">
        <v>172</v>
      </c>
      <c r="AA72" s="134" t="s">
        <v>168</v>
      </c>
      <c r="AB72" s="134" t="s">
        <v>168</v>
      </c>
      <c r="AC72" s="134" t="s">
        <v>172</v>
      </c>
      <c r="AD72" s="137">
        <f>COUNTIF(K72:AC77, "SI")</f>
        <v>15</v>
      </c>
      <c r="AE72" s="134" t="s">
        <v>62</v>
      </c>
      <c r="AF72" s="137">
        <f>+VLOOKUP(AE72,[6]Listados!$K$8:$L$12,2,0)</f>
        <v>4</v>
      </c>
      <c r="AG72" s="137" t="str">
        <f>+IF(OR(AD72=1,AD72&lt;=5),"Moderado",IF(OR(AD72=6,AD72&lt;=11),"Mayor","Catastrófico"))</f>
        <v>Catastrófico</v>
      </c>
      <c r="AH72" s="162" t="e">
        <f>+VLOOKUP(AG72,[6]Listados!K67:L71,2,0)</f>
        <v>#N/A</v>
      </c>
      <c r="AI72" s="160" t="str">
        <f>IF(AND(AE72&lt;&gt;"",AG72&lt;&gt;""),VLOOKUP(AE72&amp;AG72,Listados!$M$3:$N$27,2,FALSE),"")</f>
        <v>Extremo</v>
      </c>
      <c r="AJ72" s="128" t="str">
        <f>+'Descripción del Control '!B$12</f>
        <v>El Referente documental de cada dependencia a Nivel Central o Alcaldía Local cada vez que realice el préstamo de un documento o expediente diligenciará el formato GDI-GPD-F018 para archivo de gestión o GDI-GPD-F021 para archivo central,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 cada referente documental el formato GDI-GPD-F018 (formato excel)  de manera mensual, en caso que alguna dependencia no remita este reporte se entenderá que no se realizaron préstamos durante el periodo de reporte. 
Si en el momento de la devolución del expediente, el referente documental de cada dependencia o Alcaldía Local evidencia que no se encuentra completo frente al estado en el que fue prestado, informará a funcionario y al jefe o director de la dependencia a la que le realizó el préstamo a través de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v>
      </c>
      <c r="AK72" s="128" t="s">
        <v>241</v>
      </c>
      <c r="AL72" s="104" t="s">
        <v>175</v>
      </c>
      <c r="AM72" s="104" t="s">
        <v>168</v>
      </c>
      <c r="AN72" s="70">
        <f>+IF(AM72="si",15,"")</f>
        <v>15</v>
      </c>
      <c r="AO72" s="104" t="s">
        <v>168</v>
      </c>
      <c r="AP72" s="70">
        <f>+IF(AO72="si",15,"")</f>
        <v>15</v>
      </c>
      <c r="AQ72" s="104" t="s">
        <v>168</v>
      </c>
      <c r="AR72" s="70">
        <f t="shared" si="2"/>
        <v>15</v>
      </c>
      <c r="AS72" s="104" t="s">
        <v>191</v>
      </c>
      <c r="AT72" s="70">
        <f t="shared" si="3"/>
        <v>15</v>
      </c>
      <c r="AU72" s="104" t="s">
        <v>168</v>
      </c>
      <c r="AV72" s="70">
        <f>+IF(AU72="si",15,"")</f>
        <v>15</v>
      </c>
      <c r="AW72" s="104" t="s">
        <v>168</v>
      </c>
      <c r="AX72" s="70">
        <f t="shared" si="5"/>
        <v>15</v>
      </c>
      <c r="AY72" s="104" t="s">
        <v>169</v>
      </c>
      <c r="AZ72" s="70">
        <f t="shared" si="6"/>
        <v>10</v>
      </c>
      <c r="BA72" s="104">
        <f t="shared" si="7"/>
        <v>100</v>
      </c>
      <c r="BB72" s="104" t="str">
        <f t="shared" si="8"/>
        <v>Fuerte</v>
      </c>
      <c r="BC72" s="104" t="s">
        <v>170</v>
      </c>
      <c r="BD72" s="104" t="str">
        <f t="shared" si="9"/>
        <v>Fuerte</v>
      </c>
      <c r="BE72" s="104" t="str">
        <f t="shared" si="10"/>
        <v>Fuerte</v>
      </c>
      <c r="BF72" s="104">
        <f t="shared" si="11"/>
        <v>100</v>
      </c>
      <c r="BG72" s="137">
        <v>100</v>
      </c>
      <c r="BH72" s="146" t="str">
        <f>IF(BG72&lt;=50, "Débil", IF(BG72&lt;=99,"Moderado","Fuerte"))</f>
        <v>Fuerte</v>
      </c>
      <c r="BI72" s="137">
        <f>+IF(BH72="Fuerte",2,IF(BH72="Moderado",1,0))</f>
        <v>2</v>
      </c>
      <c r="BJ72" s="137">
        <f>+AF72-BI72</f>
        <v>2</v>
      </c>
      <c r="BK72" s="146" t="str">
        <f>+VLOOKUP(BJ72,Listados!$J$18:$K$24,2,TRUE)</f>
        <v>Improbable</v>
      </c>
      <c r="BL72" s="146" t="str">
        <f>IF(ISBLANK(AG72),"",AG72)</f>
        <v>Catastrófico</v>
      </c>
      <c r="BM72" s="160" t="str">
        <f>IF(AND(BK72&lt;&gt;"",BL72&lt;&gt;""),VLOOKUP(BK72&amp;BL72,Listados!$M$3:$N$27,2,FALSE),"")</f>
        <v>Extremo</v>
      </c>
      <c r="BN72" s="161" t="str">
        <f>+VLOOKUP(BM72,Listados!$P$3:$Q$6,2,FALSE)</f>
        <v>Evitar el riesgo</v>
      </c>
    </row>
    <row r="73" spans="1:66" ht="27.75" customHeight="1" x14ac:dyDescent="0.2">
      <c r="A73" s="143"/>
      <c r="B73" s="134"/>
      <c r="C73" s="144"/>
      <c r="D73" s="167"/>
      <c r="E73" s="137"/>
      <c r="F73" s="137"/>
      <c r="G73" s="155"/>
      <c r="H73" s="126"/>
      <c r="I73" s="137"/>
      <c r="J73" s="121"/>
      <c r="K73" s="134"/>
      <c r="L73" s="134"/>
      <c r="M73" s="134"/>
      <c r="N73" s="134"/>
      <c r="O73" s="134"/>
      <c r="P73" s="134"/>
      <c r="Q73" s="134"/>
      <c r="R73" s="134"/>
      <c r="S73" s="134"/>
      <c r="T73" s="134"/>
      <c r="U73" s="134"/>
      <c r="V73" s="134"/>
      <c r="W73" s="134"/>
      <c r="X73" s="134"/>
      <c r="Y73" s="134"/>
      <c r="Z73" s="134"/>
      <c r="AA73" s="134"/>
      <c r="AB73" s="134"/>
      <c r="AC73" s="134"/>
      <c r="AD73" s="137"/>
      <c r="AE73" s="134"/>
      <c r="AF73" s="137"/>
      <c r="AG73" s="137" t="str">
        <f>+IF(OR(AE73=1,AE73&lt;=5),"Moderado",IF(OR(AE73=6,AE73&lt;=11),"Mayor","Catastrófico"))</f>
        <v>Moderado</v>
      </c>
      <c r="AH73" s="162"/>
      <c r="AI73" s="160"/>
      <c r="AJ73" s="129"/>
      <c r="AK73" s="129"/>
      <c r="AL73" s="105"/>
      <c r="AM73" s="105"/>
      <c r="AN73" s="70" t="str">
        <f t="shared" si="0"/>
        <v/>
      </c>
      <c r="AO73" s="105"/>
      <c r="AP73" s="70" t="str">
        <f t="shared" si="1"/>
        <v/>
      </c>
      <c r="AQ73" s="105"/>
      <c r="AR73" s="70" t="str">
        <f t="shared" si="2"/>
        <v/>
      </c>
      <c r="AS73" s="105"/>
      <c r="AT73" s="70" t="str">
        <f t="shared" si="3"/>
        <v/>
      </c>
      <c r="AU73" s="105"/>
      <c r="AV73" s="70" t="str">
        <f t="shared" si="4"/>
        <v/>
      </c>
      <c r="AW73" s="105"/>
      <c r="AX73" s="70" t="str">
        <f t="shared" si="5"/>
        <v/>
      </c>
      <c r="AY73" s="105"/>
      <c r="AZ73" s="70" t="str">
        <f t="shared" si="6"/>
        <v/>
      </c>
      <c r="BA73" s="105" t="str">
        <f t="shared" si="7"/>
        <v/>
      </c>
      <c r="BB73" s="105" t="str">
        <f t="shared" si="8"/>
        <v/>
      </c>
      <c r="BC73" s="105"/>
      <c r="BD73" s="105" t="str">
        <f t="shared" si="9"/>
        <v>Débil</v>
      </c>
      <c r="BE73" s="105" t="str">
        <f t="shared" si="10"/>
        <v>Débil</v>
      </c>
      <c r="BF73" s="105">
        <f t="shared" si="11"/>
        <v>0</v>
      </c>
      <c r="BG73" s="137"/>
      <c r="BH73" s="146"/>
      <c r="BI73" s="137"/>
      <c r="BJ73" s="137"/>
      <c r="BK73" s="146"/>
      <c r="BL73" s="146"/>
      <c r="BM73" s="160"/>
      <c r="BN73" s="161"/>
    </row>
    <row r="74" spans="1:66" ht="20.25" customHeight="1" x14ac:dyDescent="0.2">
      <c r="A74" s="143"/>
      <c r="B74" s="134"/>
      <c r="C74" s="144"/>
      <c r="D74" s="167"/>
      <c r="E74" s="137"/>
      <c r="F74" s="137"/>
      <c r="G74" s="155"/>
      <c r="H74" s="126"/>
      <c r="I74" s="137"/>
      <c r="J74" s="119" t="s">
        <v>260</v>
      </c>
      <c r="K74" s="134"/>
      <c r="L74" s="134"/>
      <c r="M74" s="134"/>
      <c r="N74" s="134"/>
      <c r="O74" s="134"/>
      <c r="P74" s="134"/>
      <c r="Q74" s="134"/>
      <c r="R74" s="134"/>
      <c r="S74" s="134"/>
      <c r="T74" s="134"/>
      <c r="U74" s="134"/>
      <c r="V74" s="134"/>
      <c r="W74" s="134"/>
      <c r="X74" s="134"/>
      <c r="Y74" s="134"/>
      <c r="Z74" s="134"/>
      <c r="AA74" s="134"/>
      <c r="AB74" s="134"/>
      <c r="AC74" s="134"/>
      <c r="AD74" s="137"/>
      <c r="AE74" s="134"/>
      <c r="AF74" s="137"/>
      <c r="AG74" s="137" t="str">
        <f>+IF(OR(AE74=1,AE74&lt;=5),"Moderado",IF(OR(AE74=6,AE74&lt;=11),"Mayor","Catastrófico"))</f>
        <v>Moderado</v>
      </c>
      <c r="AH74" s="162"/>
      <c r="AI74" s="160"/>
      <c r="AJ74" s="129"/>
      <c r="AK74" s="129"/>
      <c r="AL74" s="105"/>
      <c r="AM74" s="105"/>
      <c r="AN74" s="70" t="str">
        <f t="shared" si="0"/>
        <v/>
      </c>
      <c r="AO74" s="105"/>
      <c r="AP74" s="70" t="str">
        <f t="shared" si="1"/>
        <v/>
      </c>
      <c r="AQ74" s="105"/>
      <c r="AR74" s="70" t="str">
        <f t="shared" si="2"/>
        <v/>
      </c>
      <c r="AS74" s="105"/>
      <c r="AT74" s="70" t="str">
        <f t="shared" si="3"/>
        <v/>
      </c>
      <c r="AU74" s="105"/>
      <c r="AV74" s="70" t="str">
        <f t="shared" si="4"/>
        <v/>
      </c>
      <c r="AW74" s="105"/>
      <c r="AX74" s="70" t="str">
        <f t="shared" si="5"/>
        <v/>
      </c>
      <c r="AY74" s="105"/>
      <c r="AZ74" s="70" t="str">
        <f t="shared" si="6"/>
        <v/>
      </c>
      <c r="BA74" s="105" t="str">
        <f t="shared" si="7"/>
        <v/>
      </c>
      <c r="BB74" s="105" t="str">
        <f t="shared" si="8"/>
        <v/>
      </c>
      <c r="BC74" s="105"/>
      <c r="BD74" s="105" t="str">
        <f t="shared" si="9"/>
        <v>Débil</v>
      </c>
      <c r="BE74" s="105" t="str">
        <f t="shared" si="10"/>
        <v>Débil</v>
      </c>
      <c r="BF74" s="105">
        <f t="shared" si="11"/>
        <v>0</v>
      </c>
      <c r="BG74" s="137"/>
      <c r="BH74" s="146"/>
      <c r="BI74" s="137"/>
      <c r="BJ74" s="137"/>
      <c r="BK74" s="146"/>
      <c r="BL74" s="146"/>
      <c r="BM74" s="160"/>
      <c r="BN74" s="161"/>
    </row>
    <row r="75" spans="1:66" ht="20.25" customHeight="1" x14ac:dyDescent="0.2">
      <c r="A75" s="143"/>
      <c r="B75" s="134"/>
      <c r="C75" s="144"/>
      <c r="D75" s="167"/>
      <c r="E75" s="137"/>
      <c r="F75" s="137"/>
      <c r="G75" s="155"/>
      <c r="H75" s="126"/>
      <c r="I75" s="137"/>
      <c r="J75" s="120"/>
      <c r="K75" s="134"/>
      <c r="L75" s="134"/>
      <c r="M75" s="134"/>
      <c r="N75" s="134"/>
      <c r="O75" s="134"/>
      <c r="P75" s="134"/>
      <c r="Q75" s="134"/>
      <c r="R75" s="134"/>
      <c r="S75" s="134"/>
      <c r="T75" s="134"/>
      <c r="U75" s="134"/>
      <c r="V75" s="134"/>
      <c r="W75" s="134"/>
      <c r="X75" s="134"/>
      <c r="Y75" s="134"/>
      <c r="Z75" s="134"/>
      <c r="AA75" s="134"/>
      <c r="AB75" s="134"/>
      <c r="AC75" s="134"/>
      <c r="AD75" s="137"/>
      <c r="AE75" s="134"/>
      <c r="AF75" s="137"/>
      <c r="AG75" s="137" t="str">
        <f>+IF(OR(AE75=1,AE75&lt;=5),"Moderado",IF(OR(AE75=6,AE75&lt;=11),"Mayor","Catastrófico"))</f>
        <v>Moderado</v>
      </c>
      <c r="AH75" s="162"/>
      <c r="AI75" s="160"/>
      <c r="AJ75" s="129"/>
      <c r="AK75" s="129"/>
      <c r="AL75" s="105"/>
      <c r="AM75" s="105"/>
      <c r="AN75" s="70" t="str">
        <f t="shared" si="0"/>
        <v/>
      </c>
      <c r="AO75" s="105"/>
      <c r="AP75" s="70" t="str">
        <f t="shared" si="1"/>
        <v/>
      </c>
      <c r="AQ75" s="105"/>
      <c r="AR75" s="70" t="str">
        <f t="shared" si="2"/>
        <v/>
      </c>
      <c r="AS75" s="105"/>
      <c r="AT75" s="70" t="str">
        <f t="shared" si="3"/>
        <v/>
      </c>
      <c r="AU75" s="105"/>
      <c r="AV75" s="70" t="str">
        <f t="shared" si="4"/>
        <v/>
      </c>
      <c r="AW75" s="105"/>
      <c r="AX75" s="70" t="str">
        <f t="shared" si="5"/>
        <v/>
      </c>
      <c r="AY75" s="105"/>
      <c r="AZ75" s="70" t="str">
        <f t="shared" si="6"/>
        <v/>
      </c>
      <c r="BA75" s="105" t="str">
        <f t="shared" si="7"/>
        <v/>
      </c>
      <c r="BB75" s="105" t="str">
        <f t="shared" si="8"/>
        <v/>
      </c>
      <c r="BC75" s="105"/>
      <c r="BD75" s="105" t="str">
        <f t="shared" si="9"/>
        <v>Débil</v>
      </c>
      <c r="BE75" s="105" t="str">
        <f t="shared" si="10"/>
        <v>Débil</v>
      </c>
      <c r="BF75" s="105">
        <f t="shared" si="11"/>
        <v>0</v>
      </c>
      <c r="BG75" s="137"/>
      <c r="BH75" s="146"/>
      <c r="BI75" s="137"/>
      <c r="BJ75" s="137"/>
      <c r="BK75" s="146"/>
      <c r="BL75" s="146"/>
      <c r="BM75" s="160"/>
      <c r="BN75" s="161"/>
    </row>
    <row r="76" spans="1:66" ht="20.25" customHeight="1" x14ac:dyDescent="0.2">
      <c r="A76" s="143"/>
      <c r="B76" s="134"/>
      <c r="C76" s="144"/>
      <c r="D76" s="167"/>
      <c r="E76" s="137"/>
      <c r="F76" s="137"/>
      <c r="G76" s="155"/>
      <c r="H76" s="126"/>
      <c r="I76" s="137"/>
      <c r="J76" s="120"/>
      <c r="K76" s="134"/>
      <c r="L76" s="134"/>
      <c r="M76" s="134"/>
      <c r="N76" s="134"/>
      <c r="O76" s="134"/>
      <c r="P76" s="134"/>
      <c r="Q76" s="134"/>
      <c r="R76" s="134"/>
      <c r="S76" s="134"/>
      <c r="T76" s="134"/>
      <c r="U76" s="134"/>
      <c r="V76" s="134"/>
      <c r="W76" s="134"/>
      <c r="X76" s="134"/>
      <c r="Y76" s="134"/>
      <c r="Z76" s="134"/>
      <c r="AA76" s="134"/>
      <c r="AB76" s="134"/>
      <c r="AC76" s="134"/>
      <c r="AD76" s="137"/>
      <c r="AE76" s="134"/>
      <c r="AF76" s="137"/>
      <c r="AG76" s="137" t="str">
        <f>+IF(OR(AE76=1,AE76&lt;=5),"Moderado",IF(OR(AE76=6,AE76&lt;=11),"Mayor","Catastrófico"))</f>
        <v>Moderado</v>
      </c>
      <c r="AH76" s="162"/>
      <c r="AI76" s="160"/>
      <c r="AJ76" s="129"/>
      <c r="AK76" s="129"/>
      <c r="AL76" s="105"/>
      <c r="AM76" s="105"/>
      <c r="AN76" s="70" t="str">
        <f t="shared" si="0"/>
        <v/>
      </c>
      <c r="AO76" s="105"/>
      <c r="AP76" s="70" t="str">
        <f t="shared" si="1"/>
        <v/>
      </c>
      <c r="AQ76" s="105"/>
      <c r="AR76" s="70" t="str">
        <f t="shared" si="2"/>
        <v/>
      </c>
      <c r="AS76" s="105"/>
      <c r="AT76" s="70" t="str">
        <f t="shared" si="3"/>
        <v/>
      </c>
      <c r="AU76" s="105"/>
      <c r="AV76" s="70" t="str">
        <f t="shared" si="4"/>
        <v/>
      </c>
      <c r="AW76" s="105"/>
      <c r="AX76" s="70" t="str">
        <f t="shared" si="5"/>
        <v/>
      </c>
      <c r="AY76" s="105"/>
      <c r="AZ76" s="70" t="str">
        <f t="shared" si="6"/>
        <v/>
      </c>
      <c r="BA76" s="105" t="str">
        <f t="shared" si="7"/>
        <v/>
      </c>
      <c r="BB76" s="105" t="str">
        <f t="shared" si="8"/>
        <v/>
      </c>
      <c r="BC76" s="105"/>
      <c r="BD76" s="105" t="str">
        <f t="shared" si="9"/>
        <v>Débil</v>
      </c>
      <c r="BE76" s="105" t="str">
        <f t="shared" si="10"/>
        <v>Débil</v>
      </c>
      <c r="BF76" s="105">
        <f t="shared" si="11"/>
        <v>0</v>
      </c>
      <c r="BG76" s="137"/>
      <c r="BH76" s="146"/>
      <c r="BI76" s="137"/>
      <c r="BJ76" s="137"/>
      <c r="BK76" s="146"/>
      <c r="BL76" s="146"/>
      <c r="BM76" s="160"/>
      <c r="BN76" s="161"/>
    </row>
    <row r="77" spans="1:66" ht="17" x14ac:dyDescent="0.2">
      <c r="A77" s="143"/>
      <c r="B77" s="134"/>
      <c r="C77" s="144"/>
      <c r="D77" s="167"/>
      <c r="E77" s="137"/>
      <c r="F77" s="137"/>
      <c r="G77" s="156"/>
      <c r="H77" s="127"/>
      <c r="I77" s="137"/>
      <c r="J77" s="121"/>
      <c r="K77" s="134"/>
      <c r="L77" s="134"/>
      <c r="M77" s="134"/>
      <c r="N77" s="134"/>
      <c r="O77" s="134"/>
      <c r="P77" s="134"/>
      <c r="Q77" s="134"/>
      <c r="R77" s="134"/>
      <c r="S77" s="134"/>
      <c r="T77" s="134"/>
      <c r="U77" s="134"/>
      <c r="V77" s="134"/>
      <c r="W77" s="134"/>
      <c r="X77" s="134"/>
      <c r="Y77" s="134"/>
      <c r="Z77" s="134"/>
      <c r="AA77" s="134"/>
      <c r="AB77" s="134"/>
      <c r="AC77" s="134"/>
      <c r="AD77" s="137"/>
      <c r="AE77" s="134"/>
      <c r="AF77" s="137"/>
      <c r="AG77" s="137" t="str">
        <f>+IF(OR(AE77=1,AE77&lt;=5),"Moderado",IF(OR(AE77=6,AE77&lt;=11),"Mayor","Catastrófico"))</f>
        <v>Moderado</v>
      </c>
      <c r="AH77" s="162"/>
      <c r="AI77" s="160"/>
      <c r="AJ77" s="130"/>
      <c r="AK77" s="130"/>
      <c r="AL77" s="106"/>
      <c r="AM77" s="106"/>
      <c r="AN77" s="70" t="str">
        <f t="shared" si="0"/>
        <v/>
      </c>
      <c r="AO77" s="106"/>
      <c r="AP77" s="70" t="str">
        <f t="shared" si="1"/>
        <v/>
      </c>
      <c r="AQ77" s="106"/>
      <c r="AR77" s="70" t="str">
        <f t="shared" si="2"/>
        <v/>
      </c>
      <c r="AS77" s="106"/>
      <c r="AT77" s="70" t="str">
        <f t="shared" si="3"/>
        <v/>
      </c>
      <c r="AU77" s="106"/>
      <c r="AV77" s="70" t="str">
        <f t="shared" si="4"/>
        <v/>
      </c>
      <c r="AW77" s="106"/>
      <c r="AX77" s="70" t="str">
        <f t="shared" si="5"/>
        <v/>
      </c>
      <c r="AY77" s="106"/>
      <c r="AZ77" s="70" t="str">
        <f t="shared" si="6"/>
        <v/>
      </c>
      <c r="BA77" s="106" t="str">
        <f t="shared" si="7"/>
        <v/>
      </c>
      <c r="BB77" s="106" t="str">
        <f t="shared" si="8"/>
        <v/>
      </c>
      <c r="BC77" s="106"/>
      <c r="BD77" s="106" t="str">
        <f t="shared" si="9"/>
        <v>Débil</v>
      </c>
      <c r="BE77" s="106" t="str">
        <f t="shared" si="10"/>
        <v>Débil</v>
      </c>
      <c r="BF77" s="106">
        <f t="shared" si="11"/>
        <v>0</v>
      </c>
      <c r="BG77" s="137"/>
      <c r="BH77" s="146"/>
      <c r="BI77" s="137"/>
      <c r="BJ77" s="137"/>
      <c r="BK77" s="146"/>
      <c r="BL77" s="146"/>
      <c r="BM77" s="160"/>
      <c r="BN77" s="161"/>
    </row>
    <row r="78" spans="1:66" ht="103.5" customHeight="1" x14ac:dyDescent="0.2">
      <c r="A78" s="143" t="s">
        <v>77</v>
      </c>
      <c r="B78" s="134" t="s">
        <v>224</v>
      </c>
      <c r="C78" s="144" t="s">
        <v>328</v>
      </c>
      <c r="D78" s="167" t="str">
        <f>+'Riesgo Corrupción'!C16</f>
        <v>Pérdida o alteración intencional de la información física de las comunicaciones oficiales que ingresan o salen de la Entidad</v>
      </c>
      <c r="E78" s="137" t="s">
        <v>124</v>
      </c>
      <c r="F78" s="137" t="s">
        <v>143</v>
      </c>
      <c r="G78" s="154" t="s">
        <v>240</v>
      </c>
      <c r="H78" s="125" t="s">
        <v>331</v>
      </c>
      <c r="I78" s="137" t="s">
        <v>114</v>
      </c>
      <c r="J78" s="119" t="s">
        <v>261</v>
      </c>
      <c r="K78" s="134" t="s">
        <v>172</v>
      </c>
      <c r="L78" s="134" t="s">
        <v>168</v>
      </c>
      <c r="M78" s="134" t="s">
        <v>168</v>
      </c>
      <c r="N78" s="134" t="s">
        <v>168</v>
      </c>
      <c r="O78" s="134" t="s">
        <v>168</v>
      </c>
      <c r="P78" s="134" t="s">
        <v>172</v>
      </c>
      <c r="Q78" s="134" t="s">
        <v>168</v>
      </c>
      <c r="R78" s="134" t="s">
        <v>172</v>
      </c>
      <c r="S78" s="134" t="s">
        <v>168</v>
      </c>
      <c r="T78" s="134" t="s">
        <v>168</v>
      </c>
      <c r="U78" s="134" t="s">
        <v>168</v>
      </c>
      <c r="V78" s="134" t="s">
        <v>168</v>
      </c>
      <c r="W78" s="134" t="s">
        <v>168</v>
      </c>
      <c r="X78" s="134" t="s">
        <v>168</v>
      </c>
      <c r="Y78" s="134" t="s">
        <v>168</v>
      </c>
      <c r="Z78" s="134" t="s">
        <v>172</v>
      </c>
      <c r="AA78" s="134" t="s">
        <v>168</v>
      </c>
      <c r="AB78" s="134" t="s">
        <v>168</v>
      </c>
      <c r="AC78" s="134" t="s">
        <v>172</v>
      </c>
      <c r="AD78" s="137">
        <f>COUNTIF(K78:AC83, "SI")</f>
        <v>14</v>
      </c>
      <c r="AE78" s="134" t="s">
        <v>130</v>
      </c>
      <c r="AF78" s="137">
        <f>+VLOOKUP(AE78,[6]Listados!$K$8:$L$12,2,0)</f>
        <v>3</v>
      </c>
      <c r="AG78" s="137" t="str">
        <f>+IF(OR(AD78=1,AD78&lt;=5),"Moderado",IF(OR(AD78=6,AD78&lt;=11),"Mayor","Catastrófico"))</f>
        <v>Catastrófico</v>
      </c>
      <c r="AH78" s="162" t="e">
        <f>+VLOOKUP(AG78,[6]Listados!K73:L77,2,0)</f>
        <v>#N/A</v>
      </c>
      <c r="AI78" s="160" t="str">
        <f>IF(AND(AE78&lt;&gt;"",AG78&lt;&gt;""),VLOOKUP(AE78&amp;AG78,Listados!$M$3:$N$27,2,FALSE),"")</f>
        <v>Extremo</v>
      </c>
      <c r="AJ78" s="128" t="str">
        <f>+'Descripción del Control '!B$13</f>
        <v>El funcionario asignado del CDI, cada vez que reciba una comunicación registra el documento a través del aplicativo ORFEO de la SDG, a fin de que la misma quede incorporada e identificada con un código de barras y un número consecutivo, para la posterior consulta y seguimiento tanto por la entidad como por los terceros interesados, dando cumplimiento a lo establecido en el GDI-GPD-IN002. En caso de no poder asignar consecutivo debido al no funcionamiento del ORFEO, se deberá diligenciar GDI-GPD-F009 Formato planilla para distribución de comunicaciones oficiales entre dependencias durante el plan de contingencia. Como evidencia está el respectivo número consecutivo del radicado y el código de barras.</v>
      </c>
      <c r="AK78" s="128" t="s">
        <v>240</v>
      </c>
      <c r="AL78" s="104" t="s">
        <v>175</v>
      </c>
      <c r="AM78" s="104" t="s">
        <v>168</v>
      </c>
      <c r="AN78" s="70">
        <f>+IF(AM78="si",15,"")</f>
        <v>15</v>
      </c>
      <c r="AO78" s="104" t="s">
        <v>168</v>
      </c>
      <c r="AP78" s="70">
        <f>+IF(AO78="si",15,"")</f>
        <v>15</v>
      </c>
      <c r="AQ78" s="104" t="s">
        <v>168</v>
      </c>
      <c r="AR78" s="70">
        <f t="shared" si="2"/>
        <v>15</v>
      </c>
      <c r="AS78" s="104" t="s">
        <v>191</v>
      </c>
      <c r="AT78" s="70">
        <f t="shared" si="3"/>
        <v>15</v>
      </c>
      <c r="AU78" s="104" t="s">
        <v>168</v>
      </c>
      <c r="AV78" s="70">
        <f>+IF(AU78="si",15,"")</f>
        <v>15</v>
      </c>
      <c r="AW78" s="104" t="s">
        <v>168</v>
      </c>
      <c r="AX78" s="70">
        <f t="shared" si="5"/>
        <v>15</v>
      </c>
      <c r="AY78" s="104" t="s">
        <v>169</v>
      </c>
      <c r="AZ78" s="70">
        <f t="shared" si="6"/>
        <v>10</v>
      </c>
      <c r="BA78" s="104">
        <f t="shared" si="7"/>
        <v>100</v>
      </c>
      <c r="BB78" s="104" t="str">
        <f t="shared" si="8"/>
        <v>Fuerte</v>
      </c>
      <c r="BC78" s="104" t="s">
        <v>170</v>
      </c>
      <c r="BD78" s="104" t="str">
        <f t="shared" si="9"/>
        <v>Fuerte</v>
      </c>
      <c r="BE78" s="104" t="str">
        <f t="shared" si="10"/>
        <v>Fuerte</v>
      </c>
      <c r="BF78" s="104">
        <f t="shared" si="11"/>
        <v>100</v>
      </c>
      <c r="BG78" s="137">
        <v>100</v>
      </c>
      <c r="BH78" s="146" t="str">
        <f>IF(BG78&lt;=50, "Débil", IF(BG78&lt;=99,"Moderado","Fuerte"))</f>
        <v>Fuerte</v>
      </c>
      <c r="BI78" s="137">
        <f>+IF(BH78="Fuerte",2,IF(BH78="Moderado",1,0))</f>
        <v>2</v>
      </c>
      <c r="BJ78" s="137">
        <f>+AF78-BI78</f>
        <v>1</v>
      </c>
      <c r="BK78" s="146" t="str">
        <f>+VLOOKUP(BJ78,Listados!$J$18:$K$24,2,TRUE)</f>
        <v>Rara Vez</v>
      </c>
      <c r="BL78" s="146" t="str">
        <f>IF(ISBLANK(AG78),"",AG78)</f>
        <v>Catastrófico</v>
      </c>
      <c r="BM78" s="160" t="str">
        <f>IF(AND(BK78&lt;&gt;"",BL78&lt;&gt;""),VLOOKUP(BK78&amp;BL78,Listados!$M$3:$N$27,2,FALSE),"")</f>
        <v>Extremo</v>
      </c>
      <c r="BN78" s="161" t="str">
        <f>+VLOOKUP(BM78,Listados!$P$3:$Q$6,2,FALSE)</f>
        <v>Evitar el riesgo</v>
      </c>
    </row>
    <row r="79" spans="1:66" ht="23.25" customHeight="1" x14ac:dyDescent="0.2">
      <c r="A79" s="143"/>
      <c r="B79" s="134"/>
      <c r="C79" s="144"/>
      <c r="D79" s="167"/>
      <c r="E79" s="137"/>
      <c r="F79" s="137"/>
      <c r="G79" s="155"/>
      <c r="H79" s="126"/>
      <c r="I79" s="137"/>
      <c r="J79" s="120"/>
      <c r="K79" s="134"/>
      <c r="L79" s="134"/>
      <c r="M79" s="134"/>
      <c r="N79" s="134"/>
      <c r="O79" s="134"/>
      <c r="P79" s="134"/>
      <c r="Q79" s="134"/>
      <c r="R79" s="134"/>
      <c r="S79" s="134"/>
      <c r="T79" s="134"/>
      <c r="U79" s="134"/>
      <c r="V79" s="134"/>
      <c r="W79" s="134"/>
      <c r="X79" s="134"/>
      <c r="Y79" s="134"/>
      <c r="Z79" s="134"/>
      <c r="AA79" s="134"/>
      <c r="AB79" s="134"/>
      <c r="AC79" s="134"/>
      <c r="AD79" s="137"/>
      <c r="AE79" s="134"/>
      <c r="AF79" s="137"/>
      <c r="AG79" s="137" t="str">
        <f>+IF(OR(AE79=1,AE79&lt;=5),"Moderado",IF(OR(AE79=6,AE79&lt;=11),"Mayor","Catastrófico"))</f>
        <v>Moderado</v>
      </c>
      <c r="AH79" s="162"/>
      <c r="AI79" s="160"/>
      <c r="AJ79" s="129"/>
      <c r="AK79" s="129"/>
      <c r="AL79" s="105"/>
      <c r="AM79" s="105"/>
      <c r="AN79" s="70" t="str">
        <f t="shared" si="0"/>
        <v/>
      </c>
      <c r="AO79" s="105"/>
      <c r="AP79" s="70" t="str">
        <f t="shared" si="1"/>
        <v/>
      </c>
      <c r="AQ79" s="105"/>
      <c r="AR79" s="70" t="str">
        <f t="shared" si="2"/>
        <v/>
      </c>
      <c r="AS79" s="105"/>
      <c r="AT79" s="70" t="str">
        <f t="shared" si="3"/>
        <v/>
      </c>
      <c r="AU79" s="105"/>
      <c r="AV79" s="70" t="str">
        <f t="shared" si="4"/>
        <v/>
      </c>
      <c r="AW79" s="105"/>
      <c r="AX79" s="70" t="str">
        <f t="shared" si="5"/>
        <v/>
      </c>
      <c r="AY79" s="105"/>
      <c r="AZ79" s="70" t="str">
        <f t="shared" si="6"/>
        <v/>
      </c>
      <c r="BA79" s="105" t="str">
        <f t="shared" si="7"/>
        <v/>
      </c>
      <c r="BB79" s="105" t="str">
        <f t="shared" si="8"/>
        <v/>
      </c>
      <c r="BC79" s="105"/>
      <c r="BD79" s="105" t="str">
        <f t="shared" si="9"/>
        <v>Débil</v>
      </c>
      <c r="BE79" s="105" t="str">
        <f t="shared" si="10"/>
        <v>Débil</v>
      </c>
      <c r="BF79" s="105">
        <f t="shared" si="11"/>
        <v>0</v>
      </c>
      <c r="BG79" s="137"/>
      <c r="BH79" s="146"/>
      <c r="BI79" s="137"/>
      <c r="BJ79" s="137"/>
      <c r="BK79" s="146"/>
      <c r="BL79" s="146"/>
      <c r="BM79" s="160"/>
      <c r="BN79" s="161"/>
    </row>
    <row r="80" spans="1:66" ht="23.25" customHeight="1" x14ac:dyDescent="0.2">
      <c r="A80" s="143"/>
      <c r="B80" s="134"/>
      <c r="C80" s="144"/>
      <c r="D80" s="167"/>
      <c r="E80" s="137"/>
      <c r="F80" s="137"/>
      <c r="G80" s="155"/>
      <c r="H80" s="126"/>
      <c r="I80" s="137"/>
      <c r="J80" s="120"/>
      <c r="K80" s="134"/>
      <c r="L80" s="134"/>
      <c r="M80" s="134"/>
      <c r="N80" s="134"/>
      <c r="O80" s="134"/>
      <c r="P80" s="134"/>
      <c r="Q80" s="134"/>
      <c r="R80" s="134"/>
      <c r="S80" s="134"/>
      <c r="T80" s="134"/>
      <c r="U80" s="134"/>
      <c r="V80" s="134"/>
      <c r="W80" s="134"/>
      <c r="X80" s="134"/>
      <c r="Y80" s="134"/>
      <c r="Z80" s="134"/>
      <c r="AA80" s="134"/>
      <c r="AB80" s="134"/>
      <c r="AC80" s="134"/>
      <c r="AD80" s="137"/>
      <c r="AE80" s="134"/>
      <c r="AF80" s="137"/>
      <c r="AG80" s="137" t="str">
        <f>+IF(OR(AE80=1,AE80&lt;=5),"Moderado",IF(OR(AE80=6,AE80&lt;=11),"Mayor","Catastrófico"))</f>
        <v>Moderado</v>
      </c>
      <c r="AH80" s="162"/>
      <c r="AI80" s="160"/>
      <c r="AJ80" s="129"/>
      <c r="AK80" s="129"/>
      <c r="AL80" s="105"/>
      <c r="AM80" s="105"/>
      <c r="AN80" s="70" t="str">
        <f t="shared" si="0"/>
        <v/>
      </c>
      <c r="AO80" s="105"/>
      <c r="AP80" s="70" t="str">
        <f t="shared" si="1"/>
        <v/>
      </c>
      <c r="AQ80" s="105"/>
      <c r="AR80" s="70" t="str">
        <f t="shared" si="2"/>
        <v/>
      </c>
      <c r="AS80" s="105"/>
      <c r="AT80" s="70" t="str">
        <f t="shared" si="3"/>
        <v/>
      </c>
      <c r="AU80" s="105"/>
      <c r="AV80" s="70" t="str">
        <f t="shared" si="4"/>
        <v/>
      </c>
      <c r="AW80" s="105"/>
      <c r="AX80" s="70" t="str">
        <f t="shared" si="5"/>
        <v/>
      </c>
      <c r="AY80" s="105"/>
      <c r="AZ80" s="70" t="str">
        <f t="shared" si="6"/>
        <v/>
      </c>
      <c r="BA80" s="105" t="str">
        <f t="shared" si="7"/>
        <v/>
      </c>
      <c r="BB80" s="105" t="str">
        <f t="shared" si="8"/>
        <v/>
      </c>
      <c r="BC80" s="105"/>
      <c r="BD80" s="105" t="str">
        <f t="shared" si="9"/>
        <v>Débil</v>
      </c>
      <c r="BE80" s="105" t="str">
        <f t="shared" si="10"/>
        <v>Débil</v>
      </c>
      <c r="BF80" s="105">
        <f t="shared" si="11"/>
        <v>0</v>
      </c>
      <c r="BG80" s="137"/>
      <c r="BH80" s="146"/>
      <c r="BI80" s="137"/>
      <c r="BJ80" s="137"/>
      <c r="BK80" s="146"/>
      <c r="BL80" s="146"/>
      <c r="BM80" s="160"/>
      <c r="BN80" s="161"/>
    </row>
    <row r="81" spans="1:66" ht="23.25" customHeight="1" x14ac:dyDescent="0.2">
      <c r="A81" s="143"/>
      <c r="B81" s="134"/>
      <c r="C81" s="144"/>
      <c r="D81" s="167"/>
      <c r="E81" s="137"/>
      <c r="F81" s="137"/>
      <c r="G81" s="155"/>
      <c r="H81" s="126"/>
      <c r="I81" s="137"/>
      <c r="J81" s="120"/>
      <c r="K81" s="134"/>
      <c r="L81" s="134"/>
      <c r="M81" s="134"/>
      <c r="N81" s="134"/>
      <c r="O81" s="134"/>
      <c r="P81" s="134"/>
      <c r="Q81" s="134"/>
      <c r="R81" s="134"/>
      <c r="S81" s="134"/>
      <c r="T81" s="134"/>
      <c r="U81" s="134"/>
      <c r="V81" s="134"/>
      <c r="W81" s="134"/>
      <c r="X81" s="134"/>
      <c r="Y81" s="134"/>
      <c r="Z81" s="134"/>
      <c r="AA81" s="134"/>
      <c r="AB81" s="134"/>
      <c r="AC81" s="134"/>
      <c r="AD81" s="137"/>
      <c r="AE81" s="134"/>
      <c r="AF81" s="137"/>
      <c r="AG81" s="137" t="str">
        <f>+IF(OR(AE81=1,AE81&lt;=5),"Moderado",IF(OR(AE81=6,AE81&lt;=11),"Mayor","Catastrófico"))</f>
        <v>Moderado</v>
      </c>
      <c r="AH81" s="162"/>
      <c r="AI81" s="160"/>
      <c r="AJ81" s="129"/>
      <c r="AK81" s="129"/>
      <c r="AL81" s="105"/>
      <c r="AM81" s="105"/>
      <c r="AN81" s="70" t="str">
        <f t="shared" si="0"/>
        <v/>
      </c>
      <c r="AO81" s="105"/>
      <c r="AP81" s="70" t="str">
        <f t="shared" si="1"/>
        <v/>
      </c>
      <c r="AQ81" s="105"/>
      <c r="AR81" s="70" t="str">
        <f t="shared" si="2"/>
        <v/>
      </c>
      <c r="AS81" s="105"/>
      <c r="AT81" s="70" t="str">
        <f t="shared" si="3"/>
        <v/>
      </c>
      <c r="AU81" s="105"/>
      <c r="AV81" s="70" t="str">
        <f t="shared" si="4"/>
        <v/>
      </c>
      <c r="AW81" s="105"/>
      <c r="AX81" s="70" t="str">
        <f t="shared" si="5"/>
        <v/>
      </c>
      <c r="AY81" s="105"/>
      <c r="AZ81" s="70" t="str">
        <f t="shared" si="6"/>
        <v/>
      </c>
      <c r="BA81" s="105" t="str">
        <f t="shared" si="7"/>
        <v/>
      </c>
      <c r="BB81" s="105" t="str">
        <f t="shared" si="8"/>
        <v/>
      </c>
      <c r="BC81" s="105"/>
      <c r="BD81" s="105" t="str">
        <f t="shared" si="9"/>
        <v>Débil</v>
      </c>
      <c r="BE81" s="105" t="str">
        <f t="shared" si="10"/>
        <v>Débil</v>
      </c>
      <c r="BF81" s="105">
        <f t="shared" si="11"/>
        <v>0</v>
      </c>
      <c r="BG81" s="137"/>
      <c r="BH81" s="146"/>
      <c r="BI81" s="137"/>
      <c r="BJ81" s="137"/>
      <c r="BK81" s="146"/>
      <c r="BL81" s="146"/>
      <c r="BM81" s="160"/>
      <c r="BN81" s="161"/>
    </row>
    <row r="82" spans="1:66" ht="23.25" customHeight="1" x14ac:dyDescent="0.2">
      <c r="A82" s="143"/>
      <c r="B82" s="134"/>
      <c r="C82" s="144"/>
      <c r="D82" s="167"/>
      <c r="E82" s="137"/>
      <c r="F82" s="137"/>
      <c r="G82" s="155"/>
      <c r="H82" s="126"/>
      <c r="I82" s="137"/>
      <c r="J82" s="120"/>
      <c r="K82" s="134"/>
      <c r="L82" s="134"/>
      <c r="M82" s="134"/>
      <c r="N82" s="134"/>
      <c r="O82" s="134"/>
      <c r="P82" s="134"/>
      <c r="Q82" s="134"/>
      <c r="R82" s="134"/>
      <c r="S82" s="134"/>
      <c r="T82" s="134"/>
      <c r="U82" s="134"/>
      <c r="V82" s="134"/>
      <c r="W82" s="134"/>
      <c r="X82" s="134"/>
      <c r="Y82" s="134"/>
      <c r="Z82" s="134"/>
      <c r="AA82" s="134"/>
      <c r="AB82" s="134"/>
      <c r="AC82" s="134"/>
      <c r="AD82" s="137"/>
      <c r="AE82" s="134"/>
      <c r="AF82" s="137"/>
      <c r="AG82" s="137" t="str">
        <f>+IF(OR(AE82=1,AE82&lt;=5),"Moderado",IF(OR(AE82=6,AE82&lt;=11),"Mayor","Catastrófico"))</f>
        <v>Moderado</v>
      </c>
      <c r="AH82" s="162"/>
      <c r="AI82" s="160"/>
      <c r="AJ82" s="129"/>
      <c r="AK82" s="129"/>
      <c r="AL82" s="105"/>
      <c r="AM82" s="105"/>
      <c r="AN82" s="70" t="str">
        <f t="shared" si="0"/>
        <v/>
      </c>
      <c r="AO82" s="105"/>
      <c r="AP82" s="70" t="str">
        <f t="shared" si="1"/>
        <v/>
      </c>
      <c r="AQ82" s="105"/>
      <c r="AR82" s="70" t="str">
        <f t="shared" si="2"/>
        <v/>
      </c>
      <c r="AS82" s="105"/>
      <c r="AT82" s="70" t="str">
        <f t="shared" si="3"/>
        <v/>
      </c>
      <c r="AU82" s="105"/>
      <c r="AV82" s="70" t="str">
        <f t="shared" si="4"/>
        <v/>
      </c>
      <c r="AW82" s="105"/>
      <c r="AX82" s="70" t="str">
        <f t="shared" si="5"/>
        <v/>
      </c>
      <c r="AY82" s="105"/>
      <c r="AZ82" s="70" t="str">
        <f t="shared" si="6"/>
        <v/>
      </c>
      <c r="BA82" s="105" t="str">
        <f t="shared" si="7"/>
        <v/>
      </c>
      <c r="BB82" s="105" t="str">
        <f t="shared" si="8"/>
        <v/>
      </c>
      <c r="BC82" s="105"/>
      <c r="BD82" s="105" t="str">
        <f t="shared" si="9"/>
        <v>Débil</v>
      </c>
      <c r="BE82" s="105" t="str">
        <f t="shared" si="10"/>
        <v>Débil</v>
      </c>
      <c r="BF82" s="105">
        <f t="shared" si="11"/>
        <v>0</v>
      </c>
      <c r="BG82" s="137"/>
      <c r="BH82" s="146"/>
      <c r="BI82" s="137"/>
      <c r="BJ82" s="137"/>
      <c r="BK82" s="146"/>
      <c r="BL82" s="146"/>
      <c r="BM82" s="160"/>
      <c r="BN82" s="161"/>
    </row>
    <row r="83" spans="1:66" ht="17" x14ac:dyDescent="0.2">
      <c r="A83" s="143"/>
      <c r="B83" s="134"/>
      <c r="C83" s="144"/>
      <c r="D83" s="167"/>
      <c r="E83" s="137"/>
      <c r="F83" s="137"/>
      <c r="G83" s="156"/>
      <c r="H83" s="127"/>
      <c r="I83" s="137"/>
      <c r="J83" s="121"/>
      <c r="K83" s="134"/>
      <c r="L83" s="134"/>
      <c r="M83" s="134"/>
      <c r="N83" s="134"/>
      <c r="O83" s="134"/>
      <c r="P83" s="134"/>
      <c r="Q83" s="134"/>
      <c r="R83" s="134"/>
      <c r="S83" s="134"/>
      <c r="T83" s="134"/>
      <c r="U83" s="134"/>
      <c r="V83" s="134"/>
      <c r="W83" s="134"/>
      <c r="X83" s="134"/>
      <c r="Y83" s="134"/>
      <c r="Z83" s="134"/>
      <c r="AA83" s="134"/>
      <c r="AB83" s="134"/>
      <c r="AC83" s="134"/>
      <c r="AD83" s="137"/>
      <c r="AE83" s="134"/>
      <c r="AF83" s="137"/>
      <c r="AG83" s="137" t="str">
        <f>+IF(OR(AE83=1,AE83&lt;=5),"Moderado",IF(OR(AE83=6,AE83&lt;=11),"Mayor","Catastrófico"))</f>
        <v>Moderado</v>
      </c>
      <c r="AH83" s="162"/>
      <c r="AI83" s="160"/>
      <c r="AJ83" s="130"/>
      <c r="AK83" s="130"/>
      <c r="AL83" s="106"/>
      <c r="AM83" s="106"/>
      <c r="AN83" s="70" t="str">
        <f t="shared" ref="AN83:AN128" si="12">+IF(AM83="si",15,"")</f>
        <v/>
      </c>
      <c r="AO83" s="106"/>
      <c r="AP83" s="70" t="str">
        <f t="shared" ref="AP83:AP128" si="13">+IF(AO83="si",15,"")</f>
        <v/>
      </c>
      <c r="AQ83" s="106"/>
      <c r="AR83" s="70" t="str">
        <f t="shared" ref="AR83:AR128" si="14">+IF(AQ83="si",15,"")</f>
        <v/>
      </c>
      <c r="AS83" s="106"/>
      <c r="AT83" s="70" t="str">
        <f t="shared" ref="AT83:AT128" si="15">+IF(AS83="Prevenir",15,IF(AS83="Detectar",10,""))</f>
        <v/>
      </c>
      <c r="AU83" s="106"/>
      <c r="AV83" s="70" t="str">
        <f t="shared" ref="AV83:AV128" si="16">+IF(AU83="si",15,"")</f>
        <v/>
      </c>
      <c r="AW83" s="106"/>
      <c r="AX83" s="70" t="str">
        <f t="shared" ref="AX83:AX128" si="17">+IF(AW83="si",15,"")</f>
        <v/>
      </c>
      <c r="AY83" s="106"/>
      <c r="AZ83" s="70" t="str">
        <f t="shared" ref="AZ83:AZ128" si="18">+IF(AY83="Completa",10,IF(AY83="Incompleta",5,""))</f>
        <v/>
      </c>
      <c r="BA83" s="106" t="str">
        <f t="shared" ref="BA83:BA128" si="19">IF((SUM(AN83,AP83,AR83,AT83,AV83,AX83,AZ83)=0),"",(SUM(AN83,AP83,AR83,AT83,AV83,AX83,AZ83)))</f>
        <v/>
      </c>
      <c r="BB83" s="106" t="str">
        <f t="shared" ref="BB83:BB128" si="20">IF(BA83&lt;=85,"Débil",IF(BA83&lt;=95,"Moderado",IF(BA83=100,"Fuerte","")))</f>
        <v/>
      </c>
      <c r="BC83" s="106"/>
      <c r="BD83" s="106" t="str">
        <f t="shared" si="9"/>
        <v>Débil</v>
      </c>
      <c r="BE83" s="106" t="str">
        <f t="shared" ref="BE83:BE128" si="21">IF(AND(BB83="Fuerte",BD83="Fuerte"),"Fuerte",IF(AND(BB83="Fuerte",BD83="Moderado"),"Moderado",IF(AND(BB83="Moderado",BD83="Fuerte"),"Moderado",IF(AND(BB83="Moderado",BD83="Moderado"),"Moderado","Débil"))))</f>
        <v>Débil</v>
      </c>
      <c r="BF83" s="106">
        <f t="shared" si="11"/>
        <v>0</v>
      </c>
      <c r="BG83" s="137"/>
      <c r="BH83" s="146"/>
      <c r="BI83" s="137"/>
      <c r="BJ83" s="137"/>
      <c r="BK83" s="146"/>
      <c r="BL83" s="146"/>
      <c r="BM83" s="160"/>
      <c r="BN83" s="161"/>
    </row>
    <row r="84" spans="1:66" ht="84" customHeight="1" x14ac:dyDescent="0.2">
      <c r="A84" s="143" t="s">
        <v>78</v>
      </c>
      <c r="B84" s="134" t="s">
        <v>221</v>
      </c>
      <c r="C84" s="144" t="s">
        <v>324</v>
      </c>
      <c r="D84" s="119" t="str">
        <f>+'Riesgo Corrupción'!C18</f>
        <v>Adquirir y/o comprar bienes muebles inmuebles o servicios sin el lleno de los requisitos legales y/o técnicos para beneficios propios o de particulares.</v>
      </c>
      <c r="E84" s="137" t="s">
        <v>124</v>
      </c>
      <c r="F84" s="137" t="s">
        <v>100</v>
      </c>
      <c r="G84" s="65" t="s">
        <v>358</v>
      </c>
      <c r="H84" s="71" t="s">
        <v>331</v>
      </c>
      <c r="I84" s="137" t="s">
        <v>101</v>
      </c>
      <c r="J84" s="66" t="s">
        <v>262</v>
      </c>
      <c r="K84" s="134" t="s">
        <v>168</v>
      </c>
      <c r="L84" s="134" t="s">
        <v>168</v>
      </c>
      <c r="M84" s="134" t="s">
        <v>168</v>
      </c>
      <c r="N84" s="134" t="s">
        <v>168</v>
      </c>
      <c r="O84" s="134" t="s">
        <v>168</v>
      </c>
      <c r="P84" s="134" t="s">
        <v>168</v>
      </c>
      <c r="Q84" s="134" t="s">
        <v>168</v>
      </c>
      <c r="R84" s="134" t="s">
        <v>172</v>
      </c>
      <c r="S84" s="134" t="s">
        <v>168</v>
      </c>
      <c r="T84" s="134" t="s">
        <v>168</v>
      </c>
      <c r="U84" s="134" t="s">
        <v>168</v>
      </c>
      <c r="V84" s="134" t="s">
        <v>168</v>
      </c>
      <c r="W84" s="134" t="s">
        <v>168</v>
      </c>
      <c r="X84" s="134" t="s">
        <v>168</v>
      </c>
      <c r="Y84" s="134" t="s">
        <v>168</v>
      </c>
      <c r="Z84" s="134" t="s">
        <v>172</v>
      </c>
      <c r="AA84" s="134" t="s">
        <v>168</v>
      </c>
      <c r="AB84" s="134" t="s">
        <v>168</v>
      </c>
      <c r="AC84" s="134" t="s">
        <v>172</v>
      </c>
      <c r="AD84" s="137">
        <f>COUNTIF(K84:AC89, "SI")</f>
        <v>16</v>
      </c>
      <c r="AE84" s="134" t="s">
        <v>62</v>
      </c>
      <c r="AF84" s="137">
        <f>+VLOOKUP(AE84,[6]Listados!$K$8:$L$12,2,0)</f>
        <v>4</v>
      </c>
      <c r="AG84" s="137" t="str">
        <f>+IF(OR(AD84=1,AD84&lt;=5),"Moderado",IF(OR(AD84=6,AD84&lt;=11),"Mayor","Catastrófico"))</f>
        <v>Catastrófico</v>
      </c>
      <c r="AH84" s="162" t="e">
        <f>+VLOOKUP(AG84,[6]Listados!K85:L89,2,0)</f>
        <v>#N/A</v>
      </c>
      <c r="AI84" s="160" t="str">
        <f>IF(AND(AE84&lt;&gt;"",AG84&lt;&gt;""),VLOOKUP(AE84&amp;AG84,Listados!$M$3:$N$27,2,FALSE),"")</f>
        <v>Extremo</v>
      </c>
      <c r="AJ84" s="128" t="str">
        <f>+'Descripción del Control '!B$15</f>
        <v>El abogado designado por la Dirección de Contratación y el director(a) de contratación, cada vez que realicen un proceso de contratación, verifica el cumplimiento del lleno total de los requisitos y los lineamientos establecidos para la adquisición y/o compra de bienes inmuebles, muebles o servicios de la SDG, de acuerdo con la normatividad vigente y los manuales, procedimientos e instrucciones establecidos. En caso de que se identifique que la necesidad de contratación no está cumpliendo con el lleno de requisitos legales y/o técnico esta se regresa al área que estructuró la necesidad. Como soporte queda la trazabilidad del aplicativo SIPSE.</v>
      </c>
      <c r="AK84" s="128" t="s">
        <v>239</v>
      </c>
      <c r="AL84" s="104" t="s">
        <v>107</v>
      </c>
      <c r="AM84" s="104" t="s">
        <v>168</v>
      </c>
      <c r="AN84" s="70">
        <f>+IF(AM84="si",15,"")</f>
        <v>15</v>
      </c>
      <c r="AO84" s="104" t="s">
        <v>168</v>
      </c>
      <c r="AP84" s="70">
        <f>+IF(AO84="si",15,"")</f>
        <v>15</v>
      </c>
      <c r="AQ84" s="104" t="s">
        <v>168</v>
      </c>
      <c r="AR84" s="70">
        <f t="shared" si="14"/>
        <v>15</v>
      </c>
      <c r="AS84" s="104" t="s">
        <v>191</v>
      </c>
      <c r="AT84" s="70">
        <f t="shared" si="15"/>
        <v>15</v>
      </c>
      <c r="AU84" s="104" t="s">
        <v>168</v>
      </c>
      <c r="AV84" s="70">
        <f>+IF(AU84="si",15,"")</f>
        <v>15</v>
      </c>
      <c r="AW84" s="104" t="s">
        <v>168</v>
      </c>
      <c r="AX84" s="70">
        <f t="shared" si="17"/>
        <v>15</v>
      </c>
      <c r="AY84" s="104" t="s">
        <v>169</v>
      </c>
      <c r="AZ84" s="70">
        <f t="shared" si="18"/>
        <v>10</v>
      </c>
      <c r="BA84" s="104">
        <f t="shared" si="19"/>
        <v>100</v>
      </c>
      <c r="BB84" s="104" t="str">
        <f t="shared" si="20"/>
        <v>Fuerte</v>
      </c>
      <c r="BC84" s="104" t="s">
        <v>170</v>
      </c>
      <c r="BD84" s="104" t="str">
        <f t="shared" ref="BD84:BD128" si="22">+IF(BC84="siempre","Fuerte",IF(BC84="Algunas veces","Moderado","Débil"))</f>
        <v>Fuerte</v>
      </c>
      <c r="BE84" s="104" t="str">
        <f t="shared" si="21"/>
        <v>Fuerte</v>
      </c>
      <c r="BF84" s="104">
        <f t="shared" ref="BF84:BF128" si="23">IF(ISBLANK(BE84),"",IF(BE84="Débil", 0, IF(BE84="Moderado",50,100)))</f>
        <v>100</v>
      </c>
      <c r="BG84" s="137">
        <v>100</v>
      </c>
      <c r="BH84" s="146" t="str">
        <f>IF(BG84&lt;=50, "Débil", IF(BG84&lt;=99,"Moderado","Fuerte"))</f>
        <v>Fuerte</v>
      </c>
      <c r="BI84" s="137">
        <f>+IF(BH84="Fuerte",2,IF(BH84="Moderado",1,0))</f>
        <v>2</v>
      </c>
      <c r="BJ84" s="137">
        <f>+AF84-BI84</f>
        <v>2</v>
      </c>
      <c r="BK84" s="146" t="str">
        <f>+VLOOKUP(BJ84,Listados!$J$18:$K$24,2,TRUE)</f>
        <v>Improbable</v>
      </c>
      <c r="BL84" s="146" t="str">
        <f>IF(ISBLANK(AG84),"",AG84)</f>
        <v>Catastrófico</v>
      </c>
      <c r="BM84" s="160" t="str">
        <f>IF(AND(BK84&lt;&gt;"",BL84&lt;&gt;""),VLOOKUP(BK84&amp;BL84,Listados!$M$3:$N$27,2,FALSE),"")</f>
        <v>Extremo</v>
      </c>
      <c r="BN84" s="161" t="str">
        <f>+VLOOKUP(BM84,Listados!$P$3:$Q$6,2,FALSE)</f>
        <v>Evitar el riesgo</v>
      </c>
    </row>
    <row r="85" spans="1:66" ht="16.5" customHeight="1" x14ac:dyDescent="0.2">
      <c r="A85" s="143"/>
      <c r="B85" s="134"/>
      <c r="C85" s="144"/>
      <c r="D85" s="120"/>
      <c r="E85" s="137"/>
      <c r="F85" s="137"/>
      <c r="G85" s="154" t="s">
        <v>239</v>
      </c>
      <c r="H85" s="125" t="s">
        <v>331</v>
      </c>
      <c r="I85" s="137"/>
      <c r="J85" s="119" t="s">
        <v>263</v>
      </c>
      <c r="K85" s="134"/>
      <c r="L85" s="134"/>
      <c r="M85" s="134"/>
      <c r="N85" s="134"/>
      <c r="O85" s="134"/>
      <c r="P85" s="134"/>
      <c r="Q85" s="134"/>
      <c r="R85" s="134"/>
      <c r="S85" s="134"/>
      <c r="T85" s="134"/>
      <c r="U85" s="134"/>
      <c r="V85" s="134"/>
      <c r="W85" s="134"/>
      <c r="X85" s="134"/>
      <c r="Y85" s="134"/>
      <c r="Z85" s="134"/>
      <c r="AA85" s="134"/>
      <c r="AB85" s="134"/>
      <c r="AC85" s="134"/>
      <c r="AD85" s="137"/>
      <c r="AE85" s="134"/>
      <c r="AF85" s="137"/>
      <c r="AG85" s="137" t="str">
        <f>+IF(OR(AE85=1,AE85&lt;=5),"Moderado",IF(OR(AE85=6,AE85&lt;=11),"Mayor","Catastrófico"))</f>
        <v>Moderado</v>
      </c>
      <c r="AH85" s="162"/>
      <c r="AI85" s="160"/>
      <c r="AJ85" s="129"/>
      <c r="AK85" s="129"/>
      <c r="AL85" s="105"/>
      <c r="AM85" s="105"/>
      <c r="AN85" s="70" t="str">
        <f t="shared" si="12"/>
        <v/>
      </c>
      <c r="AO85" s="105"/>
      <c r="AP85" s="70" t="str">
        <f t="shared" si="13"/>
        <v/>
      </c>
      <c r="AQ85" s="105"/>
      <c r="AR85" s="70" t="str">
        <f t="shared" si="14"/>
        <v/>
      </c>
      <c r="AS85" s="105"/>
      <c r="AT85" s="70" t="str">
        <f t="shared" si="15"/>
        <v/>
      </c>
      <c r="AU85" s="105"/>
      <c r="AV85" s="70" t="str">
        <f t="shared" si="16"/>
        <v/>
      </c>
      <c r="AW85" s="105"/>
      <c r="AX85" s="70" t="str">
        <f t="shared" si="17"/>
        <v/>
      </c>
      <c r="AY85" s="105"/>
      <c r="AZ85" s="70" t="str">
        <f t="shared" si="18"/>
        <v/>
      </c>
      <c r="BA85" s="105" t="str">
        <f t="shared" si="19"/>
        <v/>
      </c>
      <c r="BB85" s="105" t="str">
        <f t="shared" si="20"/>
        <v/>
      </c>
      <c r="BC85" s="105"/>
      <c r="BD85" s="105" t="str">
        <f t="shared" si="22"/>
        <v>Débil</v>
      </c>
      <c r="BE85" s="105" t="str">
        <f t="shared" si="21"/>
        <v>Débil</v>
      </c>
      <c r="BF85" s="105">
        <f t="shared" si="23"/>
        <v>0</v>
      </c>
      <c r="BG85" s="137"/>
      <c r="BH85" s="146"/>
      <c r="BI85" s="137"/>
      <c r="BJ85" s="137"/>
      <c r="BK85" s="146"/>
      <c r="BL85" s="146"/>
      <c r="BM85" s="160"/>
      <c r="BN85" s="161"/>
    </row>
    <row r="86" spans="1:66" ht="31.5" customHeight="1" x14ac:dyDescent="0.2">
      <c r="A86" s="143"/>
      <c r="B86" s="134"/>
      <c r="C86" s="144"/>
      <c r="D86" s="120"/>
      <c r="E86" s="137"/>
      <c r="F86" s="137"/>
      <c r="G86" s="155"/>
      <c r="H86" s="126"/>
      <c r="I86" s="137"/>
      <c r="J86" s="120"/>
      <c r="K86" s="134"/>
      <c r="L86" s="134"/>
      <c r="M86" s="134"/>
      <c r="N86" s="134"/>
      <c r="O86" s="134"/>
      <c r="P86" s="134"/>
      <c r="Q86" s="134"/>
      <c r="R86" s="134"/>
      <c r="S86" s="134"/>
      <c r="T86" s="134"/>
      <c r="U86" s="134"/>
      <c r="V86" s="134"/>
      <c r="W86" s="134"/>
      <c r="X86" s="134"/>
      <c r="Y86" s="134"/>
      <c r="Z86" s="134"/>
      <c r="AA86" s="134"/>
      <c r="AB86" s="134"/>
      <c r="AC86" s="134"/>
      <c r="AD86" s="137"/>
      <c r="AE86" s="134"/>
      <c r="AF86" s="137"/>
      <c r="AG86" s="137" t="str">
        <f>+IF(OR(AE86=1,AE86&lt;=5),"Moderado",IF(OR(AE86=6,AE86&lt;=11),"Mayor","Catastrófico"))</f>
        <v>Moderado</v>
      </c>
      <c r="AH86" s="162"/>
      <c r="AI86" s="160"/>
      <c r="AJ86" s="129"/>
      <c r="AK86" s="129"/>
      <c r="AL86" s="105"/>
      <c r="AM86" s="105"/>
      <c r="AN86" s="70" t="str">
        <f t="shared" si="12"/>
        <v/>
      </c>
      <c r="AO86" s="105"/>
      <c r="AP86" s="70" t="str">
        <f t="shared" si="13"/>
        <v/>
      </c>
      <c r="AQ86" s="105"/>
      <c r="AR86" s="70" t="str">
        <f t="shared" si="14"/>
        <v/>
      </c>
      <c r="AS86" s="105"/>
      <c r="AT86" s="70" t="str">
        <f t="shared" si="15"/>
        <v/>
      </c>
      <c r="AU86" s="105"/>
      <c r="AV86" s="70" t="str">
        <f t="shared" si="16"/>
        <v/>
      </c>
      <c r="AW86" s="105"/>
      <c r="AX86" s="70" t="str">
        <f t="shared" si="17"/>
        <v/>
      </c>
      <c r="AY86" s="105"/>
      <c r="AZ86" s="70" t="str">
        <f t="shared" si="18"/>
        <v/>
      </c>
      <c r="BA86" s="105" t="str">
        <f t="shared" si="19"/>
        <v/>
      </c>
      <c r="BB86" s="105" t="str">
        <f t="shared" si="20"/>
        <v/>
      </c>
      <c r="BC86" s="105"/>
      <c r="BD86" s="105" t="str">
        <f t="shared" si="22"/>
        <v>Débil</v>
      </c>
      <c r="BE86" s="105" t="str">
        <f t="shared" si="21"/>
        <v>Débil</v>
      </c>
      <c r="BF86" s="105">
        <f t="shared" si="23"/>
        <v>0</v>
      </c>
      <c r="BG86" s="137"/>
      <c r="BH86" s="146"/>
      <c r="BI86" s="137"/>
      <c r="BJ86" s="137"/>
      <c r="BK86" s="146"/>
      <c r="BL86" s="146"/>
      <c r="BM86" s="160"/>
      <c r="BN86" s="161"/>
    </row>
    <row r="87" spans="1:66" ht="39" customHeight="1" x14ac:dyDescent="0.2">
      <c r="A87" s="143"/>
      <c r="B87" s="134"/>
      <c r="C87" s="144"/>
      <c r="D87" s="120"/>
      <c r="E87" s="137"/>
      <c r="F87" s="137"/>
      <c r="G87" s="155"/>
      <c r="H87" s="126"/>
      <c r="I87" s="137"/>
      <c r="J87" s="120"/>
      <c r="K87" s="134"/>
      <c r="L87" s="134"/>
      <c r="M87" s="134"/>
      <c r="N87" s="134"/>
      <c r="O87" s="134"/>
      <c r="P87" s="134"/>
      <c r="Q87" s="134"/>
      <c r="R87" s="134"/>
      <c r="S87" s="134"/>
      <c r="T87" s="134"/>
      <c r="U87" s="134"/>
      <c r="V87" s="134"/>
      <c r="W87" s="134"/>
      <c r="X87" s="134"/>
      <c r="Y87" s="134"/>
      <c r="Z87" s="134"/>
      <c r="AA87" s="134"/>
      <c r="AB87" s="134"/>
      <c r="AC87" s="134"/>
      <c r="AD87" s="137"/>
      <c r="AE87" s="134"/>
      <c r="AF87" s="137"/>
      <c r="AG87" s="137" t="str">
        <f>+IF(OR(AE87=1,AE87&lt;=5),"Moderado",IF(OR(AE87=6,AE87&lt;=11),"Mayor","Catastrófico"))</f>
        <v>Moderado</v>
      </c>
      <c r="AH87" s="162"/>
      <c r="AI87" s="160"/>
      <c r="AJ87" s="129"/>
      <c r="AK87" s="129"/>
      <c r="AL87" s="105"/>
      <c r="AM87" s="105"/>
      <c r="AN87" s="70" t="str">
        <f t="shared" si="12"/>
        <v/>
      </c>
      <c r="AO87" s="105"/>
      <c r="AP87" s="70" t="str">
        <f t="shared" si="13"/>
        <v/>
      </c>
      <c r="AQ87" s="105"/>
      <c r="AR87" s="70" t="str">
        <f t="shared" si="14"/>
        <v/>
      </c>
      <c r="AS87" s="105"/>
      <c r="AT87" s="70" t="str">
        <f t="shared" si="15"/>
        <v/>
      </c>
      <c r="AU87" s="105"/>
      <c r="AV87" s="70" t="str">
        <f t="shared" si="16"/>
        <v/>
      </c>
      <c r="AW87" s="105"/>
      <c r="AX87" s="70" t="str">
        <f t="shared" si="17"/>
        <v/>
      </c>
      <c r="AY87" s="105"/>
      <c r="AZ87" s="70" t="str">
        <f t="shared" si="18"/>
        <v/>
      </c>
      <c r="BA87" s="105" t="str">
        <f t="shared" si="19"/>
        <v/>
      </c>
      <c r="BB87" s="105" t="str">
        <f t="shared" si="20"/>
        <v/>
      </c>
      <c r="BC87" s="105"/>
      <c r="BD87" s="105" t="str">
        <f t="shared" si="22"/>
        <v>Débil</v>
      </c>
      <c r="BE87" s="105" t="str">
        <f t="shared" si="21"/>
        <v>Débil</v>
      </c>
      <c r="BF87" s="105">
        <f t="shared" si="23"/>
        <v>0</v>
      </c>
      <c r="BG87" s="137"/>
      <c r="BH87" s="146"/>
      <c r="BI87" s="137"/>
      <c r="BJ87" s="137"/>
      <c r="BK87" s="146"/>
      <c r="BL87" s="146"/>
      <c r="BM87" s="160"/>
      <c r="BN87" s="161"/>
    </row>
    <row r="88" spans="1:66" ht="27.75" customHeight="1" x14ac:dyDescent="0.2">
      <c r="A88" s="143"/>
      <c r="B88" s="134"/>
      <c r="C88" s="144"/>
      <c r="D88" s="120"/>
      <c r="E88" s="137"/>
      <c r="F88" s="137"/>
      <c r="G88" s="155"/>
      <c r="H88" s="126"/>
      <c r="I88" s="137"/>
      <c r="J88" s="120"/>
      <c r="K88" s="134"/>
      <c r="L88" s="134"/>
      <c r="M88" s="134"/>
      <c r="N88" s="134"/>
      <c r="O88" s="134"/>
      <c r="P88" s="134"/>
      <c r="Q88" s="134"/>
      <c r="R88" s="134"/>
      <c r="S88" s="134"/>
      <c r="T88" s="134"/>
      <c r="U88" s="134"/>
      <c r="V88" s="134"/>
      <c r="W88" s="134"/>
      <c r="X88" s="134"/>
      <c r="Y88" s="134"/>
      <c r="Z88" s="134"/>
      <c r="AA88" s="134"/>
      <c r="AB88" s="134"/>
      <c r="AC88" s="134"/>
      <c r="AD88" s="137"/>
      <c r="AE88" s="134"/>
      <c r="AF88" s="137"/>
      <c r="AG88" s="137" t="str">
        <f>+IF(OR(AE88=1,AE88&lt;=5),"Moderado",IF(OR(AE88=6,AE88&lt;=11),"Mayor","Catastrófico"))</f>
        <v>Moderado</v>
      </c>
      <c r="AH88" s="162"/>
      <c r="AI88" s="160"/>
      <c r="AJ88" s="129"/>
      <c r="AK88" s="129"/>
      <c r="AL88" s="105"/>
      <c r="AM88" s="105"/>
      <c r="AN88" s="70" t="str">
        <f t="shared" si="12"/>
        <v/>
      </c>
      <c r="AO88" s="105"/>
      <c r="AP88" s="70" t="str">
        <f t="shared" si="13"/>
        <v/>
      </c>
      <c r="AQ88" s="105"/>
      <c r="AR88" s="70" t="str">
        <f t="shared" si="14"/>
        <v/>
      </c>
      <c r="AS88" s="105"/>
      <c r="AT88" s="70" t="str">
        <f t="shared" si="15"/>
        <v/>
      </c>
      <c r="AU88" s="105"/>
      <c r="AV88" s="70" t="str">
        <f t="shared" si="16"/>
        <v/>
      </c>
      <c r="AW88" s="105"/>
      <c r="AX88" s="70" t="str">
        <f t="shared" si="17"/>
        <v/>
      </c>
      <c r="AY88" s="105"/>
      <c r="AZ88" s="70" t="str">
        <f t="shared" si="18"/>
        <v/>
      </c>
      <c r="BA88" s="105" t="str">
        <f t="shared" si="19"/>
        <v/>
      </c>
      <c r="BB88" s="105" t="str">
        <f t="shared" si="20"/>
        <v/>
      </c>
      <c r="BC88" s="105"/>
      <c r="BD88" s="105" t="str">
        <f t="shared" si="22"/>
        <v>Débil</v>
      </c>
      <c r="BE88" s="105" t="str">
        <f t="shared" si="21"/>
        <v>Débil</v>
      </c>
      <c r="BF88" s="105">
        <f t="shared" si="23"/>
        <v>0</v>
      </c>
      <c r="BG88" s="137"/>
      <c r="BH88" s="146"/>
      <c r="BI88" s="137"/>
      <c r="BJ88" s="137"/>
      <c r="BK88" s="146"/>
      <c r="BL88" s="146"/>
      <c r="BM88" s="160"/>
      <c r="BN88" s="161"/>
    </row>
    <row r="89" spans="1:66" ht="63" customHeight="1" x14ac:dyDescent="0.2">
      <c r="A89" s="143"/>
      <c r="B89" s="134"/>
      <c r="C89" s="144"/>
      <c r="D89" s="121"/>
      <c r="E89" s="137"/>
      <c r="F89" s="137"/>
      <c r="G89" s="156"/>
      <c r="H89" s="127"/>
      <c r="I89" s="137"/>
      <c r="J89" s="121"/>
      <c r="K89" s="134"/>
      <c r="L89" s="134"/>
      <c r="M89" s="134"/>
      <c r="N89" s="134"/>
      <c r="O89" s="134"/>
      <c r="P89" s="134"/>
      <c r="Q89" s="134"/>
      <c r="R89" s="134"/>
      <c r="S89" s="134"/>
      <c r="T89" s="134"/>
      <c r="U89" s="134"/>
      <c r="V89" s="134"/>
      <c r="W89" s="134"/>
      <c r="X89" s="134"/>
      <c r="Y89" s="134"/>
      <c r="Z89" s="134"/>
      <c r="AA89" s="134"/>
      <c r="AB89" s="134"/>
      <c r="AC89" s="134"/>
      <c r="AD89" s="137"/>
      <c r="AE89" s="134"/>
      <c r="AF89" s="137"/>
      <c r="AG89" s="137" t="str">
        <f>+IF(OR(AE89=1,AE89&lt;=5),"Moderado",IF(OR(AE89=6,AE89&lt;=11),"Mayor","Catastrófico"))</f>
        <v>Moderado</v>
      </c>
      <c r="AH89" s="162"/>
      <c r="AI89" s="160"/>
      <c r="AJ89" s="130"/>
      <c r="AK89" s="130"/>
      <c r="AL89" s="106"/>
      <c r="AM89" s="106"/>
      <c r="AN89" s="70" t="str">
        <f t="shared" si="12"/>
        <v/>
      </c>
      <c r="AO89" s="106"/>
      <c r="AP89" s="70" t="str">
        <f t="shared" si="13"/>
        <v/>
      </c>
      <c r="AQ89" s="106"/>
      <c r="AR89" s="70" t="str">
        <f t="shared" si="14"/>
        <v/>
      </c>
      <c r="AS89" s="106"/>
      <c r="AT89" s="70" t="str">
        <f t="shared" si="15"/>
        <v/>
      </c>
      <c r="AU89" s="106"/>
      <c r="AV89" s="70" t="str">
        <f t="shared" si="16"/>
        <v/>
      </c>
      <c r="AW89" s="106"/>
      <c r="AX89" s="70" t="str">
        <f t="shared" si="17"/>
        <v/>
      </c>
      <c r="AY89" s="106"/>
      <c r="AZ89" s="70" t="str">
        <f t="shared" si="18"/>
        <v/>
      </c>
      <c r="BA89" s="106" t="str">
        <f t="shared" si="19"/>
        <v/>
      </c>
      <c r="BB89" s="106" t="str">
        <f t="shared" si="20"/>
        <v/>
      </c>
      <c r="BC89" s="106"/>
      <c r="BD89" s="106" t="str">
        <f t="shared" si="22"/>
        <v>Débil</v>
      </c>
      <c r="BE89" s="106" t="str">
        <f t="shared" si="21"/>
        <v>Débil</v>
      </c>
      <c r="BF89" s="106">
        <f t="shared" si="23"/>
        <v>0</v>
      </c>
      <c r="BG89" s="137"/>
      <c r="BH89" s="146"/>
      <c r="BI89" s="137"/>
      <c r="BJ89" s="137"/>
      <c r="BK89" s="146"/>
      <c r="BL89" s="146"/>
      <c r="BM89" s="160"/>
      <c r="BN89" s="161"/>
    </row>
    <row r="90" spans="1:66" ht="121.5" customHeight="1" x14ac:dyDescent="0.2">
      <c r="A90" s="143" t="s">
        <v>79</v>
      </c>
      <c r="B90" s="134" t="s">
        <v>221</v>
      </c>
      <c r="C90" s="144" t="s">
        <v>324</v>
      </c>
      <c r="D90" s="145" t="str">
        <f>+'Riesgo Corrupción'!C19</f>
        <v>Direccionamiento de contratación y/o vinculación en favor de un tercero.</v>
      </c>
      <c r="E90" s="137" t="s">
        <v>124</v>
      </c>
      <c r="F90" s="137" t="s">
        <v>143</v>
      </c>
      <c r="G90" s="65" t="s">
        <v>350</v>
      </c>
      <c r="H90" s="71" t="s">
        <v>331</v>
      </c>
      <c r="I90" s="137" t="s">
        <v>101</v>
      </c>
      <c r="J90" s="66" t="s">
        <v>354</v>
      </c>
      <c r="K90" s="134" t="s">
        <v>172</v>
      </c>
      <c r="L90" s="134" t="s">
        <v>168</v>
      </c>
      <c r="M90" s="134" t="s">
        <v>168</v>
      </c>
      <c r="N90" s="134" t="s">
        <v>168</v>
      </c>
      <c r="O90" s="134" t="s">
        <v>168</v>
      </c>
      <c r="P90" s="134" t="s">
        <v>168</v>
      </c>
      <c r="Q90" s="134" t="s">
        <v>168</v>
      </c>
      <c r="R90" s="134" t="s">
        <v>172</v>
      </c>
      <c r="S90" s="134" t="s">
        <v>172</v>
      </c>
      <c r="T90" s="134" t="s">
        <v>168</v>
      </c>
      <c r="U90" s="134" t="s">
        <v>168</v>
      </c>
      <c r="V90" s="134" t="s">
        <v>168</v>
      </c>
      <c r="W90" s="134" t="s">
        <v>168</v>
      </c>
      <c r="X90" s="134" t="s">
        <v>168</v>
      </c>
      <c r="Y90" s="134" t="s">
        <v>168</v>
      </c>
      <c r="Z90" s="134" t="s">
        <v>172</v>
      </c>
      <c r="AA90" s="134" t="s">
        <v>168</v>
      </c>
      <c r="AB90" s="134" t="s">
        <v>168</v>
      </c>
      <c r="AC90" s="134" t="s">
        <v>172</v>
      </c>
      <c r="AD90" s="137">
        <f>COUNTIF(K90:AC95, "SI")</f>
        <v>14</v>
      </c>
      <c r="AE90" s="134" t="s">
        <v>62</v>
      </c>
      <c r="AF90" s="137">
        <f>+VLOOKUP(AE90,[6]Listados!$K$8:$L$12,2,0)</f>
        <v>4</v>
      </c>
      <c r="AG90" s="137" t="str">
        <f>+IF(OR(AD90=1,AD90&lt;=5),"Moderado",IF(OR(AD90=6,AD90&lt;=11),"Mayor","Catastrófico"))</f>
        <v>Catastrófico</v>
      </c>
      <c r="AH90" s="162" t="e">
        <f>+VLOOKUP(AG90,[6]Listados!K91:L95,2,0)</f>
        <v>#N/A</v>
      </c>
      <c r="AI90" s="160" t="str">
        <f>IF(AND(AE90&lt;&gt;"",AG90&lt;&gt;""),VLOOKUP(AE90&amp;AG90,Listados!$M$3:$N$27,2,FALSE),"")</f>
        <v>Extremo</v>
      </c>
      <c r="AJ90" s="64" t="str">
        <f>+'Descripción del Control '!B$16</f>
        <v xml:space="preserve"> El abogado asignado por la Dirección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identifique que la necesidad de contratación no está cumpliendo con el lleno de requisitos legales y/o técnicos, se regresa al área que estructuró la necesidad. Como evidencia queda la trazabilidad del aplicativo SIPSE.</v>
      </c>
      <c r="AK90" s="64" t="s">
        <v>351</v>
      </c>
      <c r="AL90" s="69" t="s">
        <v>107</v>
      </c>
      <c r="AM90" s="69" t="s">
        <v>168</v>
      </c>
      <c r="AN90" s="70">
        <f>+IF(AM90="si",15,"")</f>
        <v>15</v>
      </c>
      <c r="AO90" s="69" t="s">
        <v>168</v>
      </c>
      <c r="AP90" s="70">
        <f>+IF(AO90="si",15,"")</f>
        <v>15</v>
      </c>
      <c r="AQ90" s="69" t="s">
        <v>168</v>
      </c>
      <c r="AR90" s="70">
        <f t="shared" si="14"/>
        <v>15</v>
      </c>
      <c r="AS90" s="69" t="s">
        <v>191</v>
      </c>
      <c r="AT90" s="70">
        <f t="shared" si="15"/>
        <v>15</v>
      </c>
      <c r="AU90" s="69" t="s">
        <v>168</v>
      </c>
      <c r="AV90" s="70">
        <f t="shared" si="16"/>
        <v>15</v>
      </c>
      <c r="AW90" s="69" t="s">
        <v>168</v>
      </c>
      <c r="AX90" s="70">
        <f t="shared" si="17"/>
        <v>15</v>
      </c>
      <c r="AY90" s="69" t="s">
        <v>169</v>
      </c>
      <c r="AZ90" s="70">
        <f t="shared" si="18"/>
        <v>10</v>
      </c>
      <c r="BA90" s="70">
        <f t="shared" si="19"/>
        <v>100</v>
      </c>
      <c r="BB90" s="70" t="str">
        <f t="shared" si="20"/>
        <v>Fuerte</v>
      </c>
      <c r="BC90" s="69" t="s">
        <v>170</v>
      </c>
      <c r="BD90" s="70" t="str">
        <f t="shared" si="22"/>
        <v>Fuerte</v>
      </c>
      <c r="BE90" s="70" t="str">
        <f t="shared" si="21"/>
        <v>Fuerte</v>
      </c>
      <c r="BF90" s="70">
        <f t="shared" si="23"/>
        <v>100</v>
      </c>
      <c r="BG90" s="137">
        <v>100</v>
      </c>
      <c r="BH90" s="146" t="str">
        <f>IF(BG90&lt;=50, "Débil", IF(BG90&lt;=99,"Moderado","Fuerte"))</f>
        <v>Fuerte</v>
      </c>
      <c r="BI90" s="137">
        <f>+IF(BH90="Fuerte",2,IF(BH90="Moderado",1,0))</f>
        <v>2</v>
      </c>
      <c r="BJ90" s="137">
        <f>+AF90-BI90</f>
        <v>2</v>
      </c>
      <c r="BK90" s="146" t="str">
        <f>+VLOOKUP(BJ90,Listados!$J$18:$K$24,2,TRUE)</f>
        <v>Improbable</v>
      </c>
      <c r="BL90" s="146" t="str">
        <f>IF(ISBLANK(AG90),"",AG90)</f>
        <v>Catastrófico</v>
      </c>
      <c r="BM90" s="160" t="str">
        <f>IF(AND(BK90&lt;&gt;"",BL90&lt;&gt;""),VLOOKUP(BK90&amp;BL90,Listados!$M$3:$N$27,2,FALSE),"")</f>
        <v>Extremo</v>
      </c>
      <c r="BN90" s="161" t="str">
        <f>+VLOOKUP(BM90,Listados!$P$3:$Q$6,2,FALSE)</f>
        <v>Evitar el riesgo</v>
      </c>
    </row>
    <row r="91" spans="1:66" ht="96" customHeight="1" x14ac:dyDescent="0.2">
      <c r="A91" s="143"/>
      <c r="B91" s="134"/>
      <c r="C91" s="144"/>
      <c r="D91" s="145"/>
      <c r="E91" s="137"/>
      <c r="F91" s="137"/>
      <c r="G91" s="122" t="s">
        <v>351</v>
      </c>
      <c r="H91" s="125" t="s">
        <v>331</v>
      </c>
      <c r="I91" s="137"/>
      <c r="J91" s="66" t="s">
        <v>355</v>
      </c>
      <c r="K91" s="134"/>
      <c r="L91" s="134"/>
      <c r="M91" s="134"/>
      <c r="N91" s="134"/>
      <c r="O91" s="134"/>
      <c r="P91" s="134"/>
      <c r="Q91" s="134"/>
      <c r="R91" s="134"/>
      <c r="S91" s="134"/>
      <c r="T91" s="134"/>
      <c r="U91" s="134"/>
      <c r="V91" s="134"/>
      <c r="W91" s="134"/>
      <c r="X91" s="134"/>
      <c r="Y91" s="134"/>
      <c r="Z91" s="134"/>
      <c r="AA91" s="134"/>
      <c r="AB91" s="134"/>
      <c r="AC91" s="134"/>
      <c r="AD91" s="137"/>
      <c r="AE91" s="134"/>
      <c r="AF91" s="137"/>
      <c r="AG91" s="137" t="str">
        <f>+IF(OR(AE91=1,AE91&lt;=5),"Moderado",IF(OR(AE91=6,AE91&lt;=11),"Mayor","Catastrófico"))</f>
        <v>Moderado</v>
      </c>
      <c r="AH91" s="162"/>
      <c r="AI91" s="160"/>
      <c r="AJ91" s="64" t="str">
        <f>+'Descripción del Control '!C$16</f>
        <v>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v>
      </c>
      <c r="AK91" s="64" t="s">
        <v>351</v>
      </c>
      <c r="AL91" s="69" t="s">
        <v>107</v>
      </c>
      <c r="AM91" s="69" t="s">
        <v>168</v>
      </c>
      <c r="AN91" s="70">
        <f>+IF(AM91="si",15,"")</f>
        <v>15</v>
      </c>
      <c r="AO91" s="69" t="s">
        <v>168</v>
      </c>
      <c r="AP91" s="70">
        <f>+IF(AO91="si",15,"")</f>
        <v>15</v>
      </c>
      <c r="AQ91" s="69" t="s">
        <v>168</v>
      </c>
      <c r="AR91" s="70">
        <f t="shared" si="14"/>
        <v>15</v>
      </c>
      <c r="AS91" s="69" t="s">
        <v>191</v>
      </c>
      <c r="AT91" s="70">
        <f t="shared" si="15"/>
        <v>15</v>
      </c>
      <c r="AU91" s="69" t="s">
        <v>168</v>
      </c>
      <c r="AV91" s="70">
        <f t="shared" si="16"/>
        <v>15</v>
      </c>
      <c r="AW91" s="69" t="s">
        <v>168</v>
      </c>
      <c r="AX91" s="70">
        <f t="shared" si="17"/>
        <v>15</v>
      </c>
      <c r="AY91" s="69" t="s">
        <v>169</v>
      </c>
      <c r="AZ91" s="70">
        <f t="shared" si="18"/>
        <v>10</v>
      </c>
      <c r="BA91" s="70">
        <f t="shared" si="19"/>
        <v>100</v>
      </c>
      <c r="BB91" s="70" t="str">
        <f t="shared" si="20"/>
        <v>Fuerte</v>
      </c>
      <c r="BC91" s="69" t="s">
        <v>170</v>
      </c>
      <c r="BD91" s="70" t="str">
        <f t="shared" si="22"/>
        <v>Fuerte</v>
      </c>
      <c r="BE91" s="70" t="str">
        <f t="shared" si="21"/>
        <v>Fuerte</v>
      </c>
      <c r="BF91" s="70">
        <f t="shared" si="23"/>
        <v>100</v>
      </c>
      <c r="BG91" s="137"/>
      <c r="BH91" s="146"/>
      <c r="BI91" s="137"/>
      <c r="BJ91" s="137"/>
      <c r="BK91" s="146"/>
      <c r="BL91" s="146"/>
      <c r="BM91" s="160"/>
      <c r="BN91" s="161"/>
    </row>
    <row r="92" spans="1:66" ht="80.25" customHeight="1" x14ac:dyDescent="0.2">
      <c r="A92" s="143"/>
      <c r="B92" s="134"/>
      <c r="C92" s="144"/>
      <c r="D92" s="145"/>
      <c r="E92" s="137"/>
      <c r="F92" s="137"/>
      <c r="G92" s="123"/>
      <c r="H92" s="126"/>
      <c r="I92" s="137"/>
      <c r="J92" s="66" t="s">
        <v>353</v>
      </c>
      <c r="K92" s="134"/>
      <c r="L92" s="134"/>
      <c r="M92" s="134"/>
      <c r="N92" s="134"/>
      <c r="O92" s="134"/>
      <c r="P92" s="134"/>
      <c r="Q92" s="134"/>
      <c r="R92" s="134"/>
      <c r="S92" s="134"/>
      <c r="T92" s="134"/>
      <c r="U92" s="134"/>
      <c r="V92" s="134"/>
      <c r="W92" s="134"/>
      <c r="X92" s="134"/>
      <c r="Y92" s="134"/>
      <c r="Z92" s="134"/>
      <c r="AA92" s="134"/>
      <c r="AB92" s="134"/>
      <c r="AC92" s="134"/>
      <c r="AD92" s="137"/>
      <c r="AE92" s="134"/>
      <c r="AF92" s="137"/>
      <c r="AG92" s="137" t="str">
        <f>+IF(OR(AE92=1,AE92&lt;=5),"Moderado",IF(OR(AE92=6,AE92&lt;=11),"Mayor","Catastrófico"))</f>
        <v>Moderado</v>
      </c>
      <c r="AH92" s="162"/>
      <c r="AI92" s="160"/>
      <c r="AJ92" s="64" t="str">
        <f>+'Descripción del Control '!D$16</f>
        <v>El abogado del FDL, cada vez que adelante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 II.</v>
      </c>
      <c r="AK92" s="64" t="s">
        <v>351</v>
      </c>
      <c r="AL92" s="69" t="s">
        <v>107</v>
      </c>
      <c r="AM92" s="69" t="s">
        <v>168</v>
      </c>
      <c r="AN92" s="70">
        <f>+IF(AM92="si",15,"")</f>
        <v>15</v>
      </c>
      <c r="AO92" s="69" t="s">
        <v>168</v>
      </c>
      <c r="AP92" s="70">
        <f>+IF(AO92="si",15,"")</f>
        <v>15</v>
      </c>
      <c r="AQ92" s="69" t="s">
        <v>168</v>
      </c>
      <c r="AR92" s="70">
        <f t="shared" si="14"/>
        <v>15</v>
      </c>
      <c r="AS92" s="69" t="s">
        <v>191</v>
      </c>
      <c r="AT92" s="70">
        <f t="shared" si="15"/>
        <v>15</v>
      </c>
      <c r="AU92" s="69" t="s">
        <v>168</v>
      </c>
      <c r="AV92" s="70">
        <f t="shared" si="16"/>
        <v>15</v>
      </c>
      <c r="AW92" s="69" t="s">
        <v>168</v>
      </c>
      <c r="AX92" s="70">
        <f t="shared" si="17"/>
        <v>15</v>
      </c>
      <c r="AY92" s="69" t="s">
        <v>169</v>
      </c>
      <c r="AZ92" s="70">
        <f t="shared" si="18"/>
        <v>10</v>
      </c>
      <c r="BA92" s="70">
        <f t="shared" si="19"/>
        <v>100</v>
      </c>
      <c r="BB92" s="70" t="str">
        <f t="shared" si="20"/>
        <v>Fuerte</v>
      </c>
      <c r="BC92" s="69" t="s">
        <v>170</v>
      </c>
      <c r="BD92" s="70" t="str">
        <f t="shared" si="22"/>
        <v>Fuerte</v>
      </c>
      <c r="BE92" s="70" t="str">
        <f t="shared" si="21"/>
        <v>Fuerte</v>
      </c>
      <c r="BF92" s="70">
        <f t="shared" si="23"/>
        <v>100</v>
      </c>
      <c r="BG92" s="137"/>
      <c r="BH92" s="146"/>
      <c r="BI92" s="137"/>
      <c r="BJ92" s="137"/>
      <c r="BK92" s="146"/>
      <c r="BL92" s="146"/>
      <c r="BM92" s="160"/>
      <c r="BN92" s="161"/>
    </row>
    <row r="93" spans="1:66" ht="53.25" customHeight="1" x14ac:dyDescent="0.2">
      <c r="A93" s="143"/>
      <c r="B93" s="134"/>
      <c r="C93" s="144"/>
      <c r="D93" s="145"/>
      <c r="E93" s="137"/>
      <c r="F93" s="137"/>
      <c r="G93" s="123"/>
      <c r="H93" s="126"/>
      <c r="I93" s="137"/>
      <c r="J93" s="66" t="s">
        <v>352</v>
      </c>
      <c r="K93" s="134"/>
      <c r="L93" s="134"/>
      <c r="M93" s="134"/>
      <c r="N93" s="134"/>
      <c r="O93" s="134"/>
      <c r="P93" s="134"/>
      <c r="Q93" s="134"/>
      <c r="R93" s="134"/>
      <c r="S93" s="134"/>
      <c r="T93" s="134"/>
      <c r="U93" s="134"/>
      <c r="V93" s="134"/>
      <c r="W93" s="134"/>
      <c r="X93" s="134"/>
      <c r="Y93" s="134"/>
      <c r="Z93" s="134"/>
      <c r="AA93" s="134"/>
      <c r="AB93" s="134"/>
      <c r="AC93" s="134"/>
      <c r="AD93" s="137"/>
      <c r="AE93" s="134"/>
      <c r="AF93" s="137"/>
      <c r="AG93" s="137" t="str">
        <f>+IF(OR(AE93=1,AE93&lt;=5),"Moderado",IF(OR(AE93=6,AE93&lt;=11),"Mayor","Catastrófico"))</f>
        <v>Moderado</v>
      </c>
      <c r="AH93" s="162"/>
      <c r="AI93" s="160"/>
      <c r="AJ93" s="128" t="str">
        <f>+'Descripción del Control '!E$16</f>
        <v xml:space="preserve"> 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v>
      </c>
      <c r="AK93" s="128" t="s">
        <v>351</v>
      </c>
      <c r="AL93" s="104" t="s">
        <v>107</v>
      </c>
      <c r="AM93" s="104" t="s">
        <v>168</v>
      </c>
      <c r="AN93" s="70">
        <f>+IF(AM93="si",15,"")</f>
        <v>15</v>
      </c>
      <c r="AO93" s="104" t="s">
        <v>168</v>
      </c>
      <c r="AP93" s="70">
        <f>+IF(AO93="si",15,"")</f>
        <v>15</v>
      </c>
      <c r="AQ93" s="104" t="s">
        <v>168</v>
      </c>
      <c r="AR93" s="70">
        <f t="shared" si="14"/>
        <v>15</v>
      </c>
      <c r="AS93" s="104" t="s">
        <v>191</v>
      </c>
      <c r="AT93" s="70">
        <f t="shared" si="15"/>
        <v>15</v>
      </c>
      <c r="AU93" s="104" t="s">
        <v>168</v>
      </c>
      <c r="AV93" s="70">
        <f>+IF(AU93="si",15,"")</f>
        <v>15</v>
      </c>
      <c r="AW93" s="104" t="s">
        <v>168</v>
      </c>
      <c r="AX93" s="70">
        <f t="shared" si="17"/>
        <v>15</v>
      </c>
      <c r="AY93" s="104" t="s">
        <v>169</v>
      </c>
      <c r="AZ93" s="70">
        <f t="shared" si="18"/>
        <v>10</v>
      </c>
      <c r="BA93" s="104">
        <f t="shared" si="19"/>
        <v>100</v>
      </c>
      <c r="BB93" s="104" t="str">
        <f t="shared" si="20"/>
        <v>Fuerte</v>
      </c>
      <c r="BC93" s="104" t="s">
        <v>170</v>
      </c>
      <c r="BD93" s="104" t="str">
        <f t="shared" si="22"/>
        <v>Fuerte</v>
      </c>
      <c r="BE93" s="104" t="str">
        <f t="shared" si="21"/>
        <v>Fuerte</v>
      </c>
      <c r="BF93" s="104">
        <f t="shared" si="23"/>
        <v>100</v>
      </c>
      <c r="BG93" s="137"/>
      <c r="BH93" s="146"/>
      <c r="BI93" s="137"/>
      <c r="BJ93" s="137"/>
      <c r="BK93" s="146"/>
      <c r="BL93" s="146"/>
      <c r="BM93" s="160"/>
      <c r="BN93" s="161"/>
    </row>
    <row r="94" spans="1:66" ht="25.5" customHeight="1" x14ac:dyDescent="0.2">
      <c r="A94" s="143"/>
      <c r="B94" s="134"/>
      <c r="C94" s="144"/>
      <c r="D94" s="145"/>
      <c r="E94" s="137"/>
      <c r="F94" s="137"/>
      <c r="G94" s="123"/>
      <c r="H94" s="126"/>
      <c r="I94" s="137"/>
      <c r="J94" s="119" t="s">
        <v>264</v>
      </c>
      <c r="K94" s="134"/>
      <c r="L94" s="134"/>
      <c r="M94" s="134"/>
      <c r="N94" s="134"/>
      <c r="O94" s="134"/>
      <c r="P94" s="134"/>
      <c r="Q94" s="134"/>
      <c r="R94" s="134"/>
      <c r="S94" s="134"/>
      <c r="T94" s="134"/>
      <c r="U94" s="134"/>
      <c r="V94" s="134"/>
      <c r="W94" s="134"/>
      <c r="X94" s="134"/>
      <c r="Y94" s="134"/>
      <c r="Z94" s="134"/>
      <c r="AA94" s="134"/>
      <c r="AB94" s="134"/>
      <c r="AC94" s="134"/>
      <c r="AD94" s="137"/>
      <c r="AE94" s="134"/>
      <c r="AF94" s="137"/>
      <c r="AG94" s="137" t="str">
        <f>+IF(OR(AE94=1,AE94&lt;=5),"Moderado",IF(OR(AE94=6,AE94&lt;=11),"Mayor","Catastrófico"))</f>
        <v>Moderado</v>
      </c>
      <c r="AH94" s="162"/>
      <c r="AI94" s="160"/>
      <c r="AJ94" s="129"/>
      <c r="AK94" s="129"/>
      <c r="AL94" s="105"/>
      <c r="AM94" s="105"/>
      <c r="AN94" s="70" t="str">
        <f t="shared" si="12"/>
        <v/>
      </c>
      <c r="AO94" s="105"/>
      <c r="AP94" s="70" t="str">
        <f t="shared" si="13"/>
        <v/>
      </c>
      <c r="AQ94" s="105"/>
      <c r="AR94" s="70" t="str">
        <f t="shared" si="14"/>
        <v/>
      </c>
      <c r="AS94" s="105"/>
      <c r="AT94" s="70" t="str">
        <f t="shared" si="15"/>
        <v/>
      </c>
      <c r="AU94" s="105"/>
      <c r="AV94" s="70" t="str">
        <f t="shared" si="16"/>
        <v/>
      </c>
      <c r="AW94" s="105"/>
      <c r="AX94" s="70" t="str">
        <f t="shared" si="17"/>
        <v/>
      </c>
      <c r="AY94" s="105"/>
      <c r="AZ94" s="70" t="str">
        <f t="shared" si="18"/>
        <v/>
      </c>
      <c r="BA94" s="105" t="str">
        <f t="shared" si="19"/>
        <v/>
      </c>
      <c r="BB94" s="105" t="str">
        <f t="shared" si="20"/>
        <v/>
      </c>
      <c r="BC94" s="105"/>
      <c r="BD94" s="105" t="str">
        <f t="shared" si="22"/>
        <v>Débil</v>
      </c>
      <c r="BE94" s="105" t="str">
        <f t="shared" si="21"/>
        <v>Débil</v>
      </c>
      <c r="BF94" s="105">
        <f t="shared" si="23"/>
        <v>0</v>
      </c>
      <c r="BG94" s="137"/>
      <c r="BH94" s="146"/>
      <c r="BI94" s="137"/>
      <c r="BJ94" s="137"/>
      <c r="BK94" s="146"/>
      <c r="BL94" s="146"/>
      <c r="BM94" s="160"/>
      <c r="BN94" s="161"/>
    </row>
    <row r="95" spans="1:66" ht="17" x14ac:dyDescent="0.2">
      <c r="A95" s="143"/>
      <c r="B95" s="134"/>
      <c r="C95" s="144"/>
      <c r="D95" s="145"/>
      <c r="E95" s="137"/>
      <c r="F95" s="137"/>
      <c r="G95" s="124"/>
      <c r="H95" s="127"/>
      <c r="I95" s="137"/>
      <c r="J95" s="121"/>
      <c r="K95" s="134"/>
      <c r="L95" s="134"/>
      <c r="M95" s="134"/>
      <c r="N95" s="134"/>
      <c r="O95" s="134"/>
      <c r="P95" s="134"/>
      <c r="Q95" s="134"/>
      <c r="R95" s="134"/>
      <c r="S95" s="134"/>
      <c r="T95" s="134"/>
      <c r="U95" s="134"/>
      <c r="V95" s="134"/>
      <c r="W95" s="134"/>
      <c r="X95" s="134"/>
      <c r="Y95" s="134"/>
      <c r="Z95" s="134"/>
      <c r="AA95" s="134"/>
      <c r="AB95" s="134"/>
      <c r="AC95" s="134"/>
      <c r="AD95" s="137"/>
      <c r="AE95" s="134"/>
      <c r="AF95" s="137"/>
      <c r="AG95" s="137" t="str">
        <f>+IF(OR(AE95=1,AE95&lt;=5),"Moderado",IF(OR(AE95=6,AE95&lt;=11),"Mayor","Catastrófico"))</f>
        <v>Moderado</v>
      </c>
      <c r="AH95" s="162"/>
      <c r="AI95" s="160"/>
      <c r="AJ95" s="130"/>
      <c r="AK95" s="130"/>
      <c r="AL95" s="106"/>
      <c r="AM95" s="106"/>
      <c r="AN95" s="70" t="str">
        <f t="shared" si="12"/>
        <v/>
      </c>
      <c r="AO95" s="106"/>
      <c r="AP95" s="70" t="str">
        <f t="shared" si="13"/>
        <v/>
      </c>
      <c r="AQ95" s="106"/>
      <c r="AR95" s="70" t="str">
        <f t="shared" si="14"/>
        <v/>
      </c>
      <c r="AS95" s="106"/>
      <c r="AT95" s="70" t="str">
        <f t="shared" si="15"/>
        <v/>
      </c>
      <c r="AU95" s="106"/>
      <c r="AV95" s="70" t="str">
        <f t="shared" si="16"/>
        <v/>
      </c>
      <c r="AW95" s="106"/>
      <c r="AX95" s="70" t="str">
        <f t="shared" si="17"/>
        <v/>
      </c>
      <c r="AY95" s="106"/>
      <c r="AZ95" s="70" t="str">
        <f t="shared" si="18"/>
        <v/>
      </c>
      <c r="BA95" s="106" t="str">
        <f t="shared" si="19"/>
        <v/>
      </c>
      <c r="BB95" s="106" t="str">
        <f t="shared" si="20"/>
        <v/>
      </c>
      <c r="BC95" s="106"/>
      <c r="BD95" s="106" t="str">
        <f t="shared" si="22"/>
        <v>Débil</v>
      </c>
      <c r="BE95" s="106" t="str">
        <f t="shared" si="21"/>
        <v>Débil</v>
      </c>
      <c r="BF95" s="106">
        <f t="shared" si="23"/>
        <v>0</v>
      </c>
      <c r="BG95" s="137"/>
      <c r="BH95" s="146"/>
      <c r="BI95" s="137"/>
      <c r="BJ95" s="137"/>
      <c r="BK95" s="146"/>
      <c r="BL95" s="146"/>
      <c r="BM95" s="160"/>
      <c r="BN95" s="161"/>
    </row>
    <row r="96" spans="1:66" ht="67.5" customHeight="1" x14ac:dyDescent="0.2">
      <c r="A96" s="143" t="s">
        <v>80</v>
      </c>
      <c r="B96" s="134" t="s">
        <v>221</v>
      </c>
      <c r="C96" s="144" t="s">
        <v>324</v>
      </c>
      <c r="D96" s="145" t="str">
        <f>+'Riesgo Corrupción'!C20</f>
        <v>Modificación de condiciones establecidas en los pliegos sin justificación para el beneficio de un particular.</v>
      </c>
      <c r="E96" s="137" t="s">
        <v>124</v>
      </c>
      <c r="F96" s="137" t="s">
        <v>100</v>
      </c>
      <c r="G96" s="154" t="s">
        <v>238</v>
      </c>
      <c r="H96" s="125" t="s">
        <v>331</v>
      </c>
      <c r="I96" s="137" t="s">
        <v>101</v>
      </c>
      <c r="J96" s="66" t="s">
        <v>264</v>
      </c>
      <c r="K96" s="134" t="s">
        <v>168</v>
      </c>
      <c r="L96" s="134" t="s">
        <v>168</v>
      </c>
      <c r="M96" s="134" t="s">
        <v>168</v>
      </c>
      <c r="N96" s="134" t="s">
        <v>168</v>
      </c>
      <c r="O96" s="134" t="s">
        <v>168</v>
      </c>
      <c r="P96" s="134" t="s">
        <v>168</v>
      </c>
      <c r="Q96" s="134" t="s">
        <v>168</v>
      </c>
      <c r="R96" s="134" t="s">
        <v>172</v>
      </c>
      <c r="S96" s="134" t="s">
        <v>168</v>
      </c>
      <c r="T96" s="134" t="s">
        <v>168</v>
      </c>
      <c r="U96" s="134" t="s">
        <v>168</v>
      </c>
      <c r="V96" s="134" t="s">
        <v>168</v>
      </c>
      <c r="W96" s="134" t="s">
        <v>168</v>
      </c>
      <c r="X96" s="134" t="s">
        <v>168</v>
      </c>
      <c r="Y96" s="134" t="s">
        <v>168</v>
      </c>
      <c r="Z96" s="134" t="s">
        <v>172</v>
      </c>
      <c r="AA96" s="134" t="s">
        <v>168</v>
      </c>
      <c r="AB96" s="134" t="s">
        <v>168</v>
      </c>
      <c r="AC96" s="134" t="s">
        <v>172</v>
      </c>
      <c r="AD96" s="137">
        <f>COUNTIF(K96:AC101, "SI")</f>
        <v>16</v>
      </c>
      <c r="AE96" s="134" t="s">
        <v>62</v>
      </c>
      <c r="AF96" s="137">
        <f>+VLOOKUP(AE96,[6]Listados!$K$8:$L$12,2,0)</f>
        <v>4</v>
      </c>
      <c r="AG96" s="137" t="str">
        <f>+IF(OR(AD96=1,AD96&lt;=5),"Moderado",IF(OR(AD96=6,AD96&lt;=11),"Mayor","Catastrófico"))</f>
        <v>Catastrófico</v>
      </c>
      <c r="AH96" s="162" t="e">
        <f>+VLOOKUP(AG96,[6]Listados!K97:L101,2,0)</f>
        <v>#N/A</v>
      </c>
      <c r="AI96" s="160" t="str">
        <f>IF(AND(AE96&lt;&gt;"",AG96&lt;&gt;""),VLOOKUP(AE96&amp;AG96,Listados!$M$3:$N$27,2,FALSE),"")</f>
        <v>Extremo</v>
      </c>
      <c r="AJ96" s="64" t="str">
        <f>+'Descripción del Control '!B$17</f>
        <v xml:space="preserve"> Los abogados asignados por la Dirección de Contratación cada vez que adelantan los procesos contractuales en la Plataforma de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y comunicaciones oficiales.</v>
      </c>
      <c r="AK96" s="64" t="s">
        <v>238</v>
      </c>
      <c r="AL96" s="69" t="s">
        <v>107</v>
      </c>
      <c r="AM96" s="69" t="s">
        <v>168</v>
      </c>
      <c r="AN96" s="70">
        <f>+IF(AM96="si",15,"")</f>
        <v>15</v>
      </c>
      <c r="AO96" s="69" t="s">
        <v>168</v>
      </c>
      <c r="AP96" s="70">
        <f>+IF(AO96="si",15,"")</f>
        <v>15</v>
      </c>
      <c r="AQ96" s="69" t="s">
        <v>168</v>
      </c>
      <c r="AR96" s="70">
        <f t="shared" si="14"/>
        <v>15</v>
      </c>
      <c r="AS96" s="69" t="s">
        <v>191</v>
      </c>
      <c r="AT96" s="70">
        <f t="shared" si="15"/>
        <v>15</v>
      </c>
      <c r="AU96" s="69" t="s">
        <v>168</v>
      </c>
      <c r="AV96" s="70">
        <f t="shared" si="16"/>
        <v>15</v>
      </c>
      <c r="AW96" s="69" t="s">
        <v>168</v>
      </c>
      <c r="AX96" s="70">
        <f t="shared" si="17"/>
        <v>15</v>
      </c>
      <c r="AY96" s="69" t="s">
        <v>169</v>
      </c>
      <c r="AZ96" s="70">
        <f t="shared" si="18"/>
        <v>10</v>
      </c>
      <c r="BA96" s="70">
        <f t="shared" si="19"/>
        <v>100</v>
      </c>
      <c r="BB96" s="70" t="str">
        <f t="shared" si="20"/>
        <v>Fuerte</v>
      </c>
      <c r="BC96" s="69" t="s">
        <v>170</v>
      </c>
      <c r="BD96" s="70" t="str">
        <f t="shared" si="22"/>
        <v>Fuerte</v>
      </c>
      <c r="BE96" s="70" t="str">
        <f t="shared" si="21"/>
        <v>Fuerte</v>
      </c>
      <c r="BF96" s="70">
        <f t="shared" si="23"/>
        <v>100</v>
      </c>
      <c r="BG96" s="137">
        <v>100</v>
      </c>
      <c r="BH96" s="146" t="str">
        <f>IF(BG96&lt;=50, "Débil", IF(BG96&lt;=99,"Moderado","Fuerte"))</f>
        <v>Fuerte</v>
      </c>
      <c r="BI96" s="137">
        <f>+IF(BH96="Fuerte",2,IF(BH96="Moderado",1,0))</f>
        <v>2</v>
      </c>
      <c r="BJ96" s="137">
        <f>+AF96-BI96</f>
        <v>2</v>
      </c>
      <c r="BK96" s="146" t="str">
        <f>+VLOOKUP(BJ96,Listados!$J$18:$K$24,2,TRUE)</f>
        <v>Improbable</v>
      </c>
      <c r="BL96" s="146" t="str">
        <f>IF(ISBLANK(AG96),"",AG96)</f>
        <v>Catastrófico</v>
      </c>
      <c r="BM96" s="160" t="str">
        <f>IF(AND(BK96&lt;&gt;"",BL96&lt;&gt;""),VLOOKUP(BK96&amp;BL96,Listados!$M$3:$N$27,2,FALSE),"")</f>
        <v>Extremo</v>
      </c>
      <c r="BN96" s="161" t="str">
        <f>+VLOOKUP(BM96,Listados!$P$3:$Q$6,2,FALSE)</f>
        <v>Evitar el riesgo</v>
      </c>
    </row>
    <row r="97" spans="1:66" ht="54" customHeight="1" x14ac:dyDescent="0.2">
      <c r="A97" s="143"/>
      <c r="B97" s="134"/>
      <c r="C97" s="144"/>
      <c r="D97" s="145"/>
      <c r="E97" s="137"/>
      <c r="F97" s="137"/>
      <c r="G97" s="155"/>
      <c r="H97" s="126"/>
      <c r="I97" s="137"/>
      <c r="J97" s="66" t="s">
        <v>265</v>
      </c>
      <c r="K97" s="134"/>
      <c r="L97" s="134"/>
      <c r="M97" s="134"/>
      <c r="N97" s="134"/>
      <c r="O97" s="134"/>
      <c r="P97" s="134"/>
      <c r="Q97" s="134"/>
      <c r="R97" s="134"/>
      <c r="S97" s="134"/>
      <c r="T97" s="134"/>
      <c r="U97" s="134"/>
      <c r="V97" s="134"/>
      <c r="W97" s="134"/>
      <c r="X97" s="134"/>
      <c r="Y97" s="134"/>
      <c r="Z97" s="134"/>
      <c r="AA97" s="134"/>
      <c r="AB97" s="134"/>
      <c r="AC97" s="134"/>
      <c r="AD97" s="137"/>
      <c r="AE97" s="134"/>
      <c r="AF97" s="137"/>
      <c r="AG97" s="137" t="str">
        <f>+IF(OR(AE97=1,AE97&lt;=5),"Moderado",IF(OR(AE97=6,AE97&lt;=11),"Mayor","Catastrófico"))</f>
        <v>Moderado</v>
      </c>
      <c r="AH97" s="162"/>
      <c r="AI97" s="160"/>
      <c r="AJ97" s="128" t="str">
        <f>+'Descripción del Control '!C$17</f>
        <v xml:space="preserve"> El abogado del FDL, cada vez que adelanta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local y las comunicaciones oficiales.</v>
      </c>
      <c r="AK97" s="128" t="s">
        <v>238</v>
      </c>
      <c r="AL97" s="104" t="s">
        <v>107</v>
      </c>
      <c r="AM97" s="104" t="s">
        <v>168</v>
      </c>
      <c r="AN97" s="70">
        <f>+IF(AM97="si",15,"")</f>
        <v>15</v>
      </c>
      <c r="AO97" s="104" t="s">
        <v>168</v>
      </c>
      <c r="AP97" s="70">
        <f>+IF(AO97="si",15,"")</f>
        <v>15</v>
      </c>
      <c r="AQ97" s="104" t="s">
        <v>168</v>
      </c>
      <c r="AR97" s="70">
        <f t="shared" si="14"/>
        <v>15</v>
      </c>
      <c r="AS97" s="104" t="s">
        <v>191</v>
      </c>
      <c r="AT97" s="70">
        <f t="shared" si="15"/>
        <v>15</v>
      </c>
      <c r="AU97" s="104" t="s">
        <v>168</v>
      </c>
      <c r="AV97" s="70">
        <f t="shared" si="16"/>
        <v>15</v>
      </c>
      <c r="AW97" s="104" t="s">
        <v>168</v>
      </c>
      <c r="AX97" s="70">
        <f t="shared" si="17"/>
        <v>15</v>
      </c>
      <c r="AY97" s="104" t="s">
        <v>169</v>
      </c>
      <c r="AZ97" s="70">
        <f t="shared" si="18"/>
        <v>10</v>
      </c>
      <c r="BA97" s="104">
        <f t="shared" si="19"/>
        <v>100</v>
      </c>
      <c r="BB97" s="104" t="str">
        <f t="shared" si="20"/>
        <v>Fuerte</v>
      </c>
      <c r="BC97" s="104" t="s">
        <v>170</v>
      </c>
      <c r="BD97" s="104" t="str">
        <f t="shared" si="22"/>
        <v>Fuerte</v>
      </c>
      <c r="BE97" s="104" t="str">
        <f t="shared" si="21"/>
        <v>Fuerte</v>
      </c>
      <c r="BF97" s="104">
        <f t="shared" si="23"/>
        <v>100</v>
      </c>
      <c r="BG97" s="137"/>
      <c r="BH97" s="146"/>
      <c r="BI97" s="137"/>
      <c r="BJ97" s="137"/>
      <c r="BK97" s="146"/>
      <c r="BL97" s="146"/>
      <c r="BM97" s="160"/>
      <c r="BN97" s="161"/>
    </row>
    <row r="98" spans="1:66" ht="59.25" customHeight="1" x14ac:dyDescent="0.2">
      <c r="A98" s="143"/>
      <c r="B98" s="134"/>
      <c r="C98" s="144"/>
      <c r="D98" s="145"/>
      <c r="E98" s="137"/>
      <c r="F98" s="137"/>
      <c r="G98" s="155"/>
      <c r="H98" s="126"/>
      <c r="I98" s="137"/>
      <c r="J98" s="66" t="s">
        <v>266</v>
      </c>
      <c r="K98" s="134"/>
      <c r="L98" s="134"/>
      <c r="M98" s="134"/>
      <c r="N98" s="134"/>
      <c r="O98" s="134"/>
      <c r="P98" s="134"/>
      <c r="Q98" s="134"/>
      <c r="R98" s="134"/>
      <c r="S98" s="134"/>
      <c r="T98" s="134"/>
      <c r="U98" s="134"/>
      <c r="V98" s="134"/>
      <c r="W98" s="134"/>
      <c r="X98" s="134"/>
      <c r="Y98" s="134"/>
      <c r="Z98" s="134"/>
      <c r="AA98" s="134"/>
      <c r="AB98" s="134"/>
      <c r="AC98" s="134"/>
      <c r="AD98" s="137"/>
      <c r="AE98" s="134"/>
      <c r="AF98" s="137"/>
      <c r="AG98" s="137" t="str">
        <f>+IF(OR(AE98=1,AE98&lt;=5),"Moderado",IF(OR(AE98=6,AE98&lt;=11),"Mayor","Catastrófico"))</f>
        <v>Moderado</v>
      </c>
      <c r="AH98" s="162"/>
      <c r="AI98" s="160"/>
      <c r="AJ98" s="129"/>
      <c r="AK98" s="129"/>
      <c r="AL98" s="105"/>
      <c r="AM98" s="105"/>
      <c r="AN98" s="70" t="str">
        <f t="shared" si="12"/>
        <v/>
      </c>
      <c r="AO98" s="105"/>
      <c r="AP98" s="70" t="str">
        <f t="shared" si="13"/>
        <v/>
      </c>
      <c r="AQ98" s="105"/>
      <c r="AR98" s="70" t="str">
        <f t="shared" si="14"/>
        <v/>
      </c>
      <c r="AS98" s="105"/>
      <c r="AT98" s="70" t="str">
        <f t="shared" si="15"/>
        <v/>
      </c>
      <c r="AU98" s="105"/>
      <c r="AV98" s="70" t="str">
        <f t="shared" si="16"/>
        <v/>
      </c>
      <c r="AW98" s="105"/>
      <c r="AX98" s="70" t="str">
        <f t="shared" si="17"/>
        <v/>
      </c>
      <c r="AY98" s="105"/>
      <c r="AZ98" s="70" t="str">
        <f t="shared" si="18"/>
        <v/>
      </c>
      <c r="BA98" s="105" t="str">
        <f t="shared" si="19"/>
        <v/>
      </c>
      <c r="BB98" s="105" t="str">
        <f t="shared" si="20"/>
        <v/>
      </c>
      <c r="BC98" s="105"/>
      <c r="BD98" s="105" t="str">
        <f t="shared" si="22"/>
        <v>Débil</v>
      </c>
      <c r="BE98" s="105" t="str">
        <f t="shared" si="21"/>
        <v>Débil</v>
      </c>
      <c r="BF98" s="105">
        <f t="shared" si="23"/>
        <v>0</v>
      </c>
      <c r="BG98" s="137"/>
      <c r="BH98" s="146"/>
      <c r="BI98" s="137"/>
      <c r="BJ98" s="137"/>
      <c r="BK98" s="146"/>
      <c r="BL98" s="146"/>
      <c r="BM98" s="160"/>
      <c r="BN98" s="161"/>
    </row>
    <row r="99" spans="1:66" ht="39.75" customHeight="1" x14ac:dyDescent="0.2">
      <c r="A99" s="143"/>
      <c r="B99" s="134"/>
      <c r="C99" s="144"/>
      <c r="D99" s="145"/>
      <c r="E99" s="137"/>
      <c r="F99" s="137"/>
      <c r="G99" s="155"/>
      <c r="H99" s="126"/>
      <c r="I99" s="137"/>
      <c r="J99" s="119" t="s">
        <v>267</v>
      </c>
      <c r="K99" s="134"/>
      <c r="L99" s="134"/>
      <c r="M99" s="134"/>
      <c r="N99" s="134"/>
      <c r="O99" s="134"/>
      <c r="P99" s="134"/>
      <c r="Q99" s="134"/>
      <c r="R99" s="134"/>
      <c r="S99" s="134"/>
      <c r="T99" s="134"/>
      <c r="U99" s="134"/>
      <c r="V99" s="134"/>
      <c r="W99" s="134"/>
      <c r="X99" s="134"/>
      <c r="Y99" s="134"/>
      <c r="Z99" s="134"/>
      <c r="AA99" s="134"/>
      <c r="AB99" s="134"/>
      <c r="AC99" s="134"/>
      <c r="AD99" s="137"/>
      <c r="AE99" s="134"/>
      <c r="AF99" s="137"/>
      <c r="AG99" s="137" t="str">
        <f>+IF(OR(AE99=1,AE99&lt;=5),"Moderado",IF(OR(AE99=6,AE99&lt;=11),"Mayor","Catastrófico"))</f>
        <v>Moderado</v>
      </c>
      <c r="AH99" s="162"/>
      <c r="AI99" s="160"/>
      <c r="AJ99" s="129"/>
      <c r="AK99" s="129"/>
      <c r="AL99" s="105"/>
      <c r="AM99" s="105"/>
      <c r="AN99" s="70" t="str">
        <f t="shared" si="12"/>
        <v/>
      </c>
      <c r="AO99" s="105"/>
      <c r="AP99" s="70" t="str">
        <f t="shared" si="13"/>
        <v/>
      </c>
      <c r="AQ99" s="105"/>
      <c r="AR99" s="70" t="str">
        <f t="shared" si="14"/>
        <v/>
      </c>
      <c r="AS99" s="105"/>
      <c r="AT99" s="70" t="str">
        <f t="shared" si="15"/>
        <v/>
      </c>
      <c r="AU99" s="105"/>
      <c r="AV99" s="70" t="str">
        <f t="shared" si="16"/>
        <v/>
      </c>
      <c r="AW99" s="105"/>
      <c r="AX99" s="70" t="str">
        <f t="shared" si="17"/>
        <v/>
      </c>
      <c r="AY99" s="105"/>
      <c r="AZ99" s="70" t="str">
        <f t="shared" si="18"/>
        <v/>
      </c>
      <c r="BA99" s="105" t="str">
        <f t="shared" si="19"/>
        <v/>
      </c>
      <c r="BB99" s="105" t="str">
        <f t="shared" si="20"/>
        <v/>
      </c>
      <c r="BC99" s="105"/>
      <c r="BD99" s="105" t="str">
        <f t="shared" si="22"/>
        <v>Débil</v>
      </c>
      <c r="BE99" s="105" t="str">
        <f t="shared" si="21"/>
        <v>Débil</v>
      </c>
      <c r="BF99" s="105">
        <f t="shared" si="23"/>
        <v>0</v>
      </c>
      <c r="BG99" s="137"/>
      <c r="BH99" s="146"/>
      <c r="BI99" s="137"/>
      <c r="BJ99" s="137"/>
      <c r="BK99" s="146"/>
      <c r="BL99" s="146"/>
      <c r="BM99" s="160"/>
      <c r="BN99" s="161"/>
    </row>
    <row r="100" spans="1:66" ht="17" x14ac:dyDescent="0.2">
      <c r="A100" s="143"/>
      <c r="B100" s="134"/>
      <c r="C100" s="144"/>
      <c r="D100" s="145"/>
      <c r="E100" s="137"/>
      <c r="F100" s="137"/>
      <c r="G100" s="155"/>
      <c r="H100" s="126"/>
      <c r="I100" s="137"/>
      <c r="J100" s="120"/>
      <c r="K100" s="134"/>
      <c r="L100" s="134"/>
      <c r="M100" s="134"/>
      <c r="N100" s="134"/>
      <c r="O100" s="134"/>
      <c r="P100" s="134"/>
      <c r="Q100" s="134"/>
      <c r="R100" s="134"/>
      <c r="S100" s="134"/>
      <c r="T100" s="134"/>
      <c r="U100" s="134"/>
      <c r="V100" s="134"/>
      <c r="W100" s="134"/>
      <c r="X100" s="134"/>
      <c r="Y100" s="134"/>
      <c r="Z100" s="134"/>
      <c r="AA100" s="134"/>
      <c r="AB100" s="134"/>
      <c r="AC100" s="134"/>
      <c r="AD100" s="137"/>
      <c r="AE100" s="134"/>
      <c r="AF100" s="137"/>
      <c r="AG100" s="137" t="str">
        <f>+IF(OR(AE100=1,AE100&lt;=5),"Moderado",IF(OR(AE100=6,AE100&lt;=11),"Mayor","Catastrófico"))</f>
        <v>Moderado</v>
      </c>
      <c r="AH100" s="162"/>
      <c r="AI100" s="160"/>
      <c r="AJ100" s="129"/>
      <c r="AK100" s="129"/>
      <c r="AL100" s="105"/>
      <c r="AM100" s="105"/>
      <c r="AN100" s="70" t="str">
        <f t="shared" si="12"/>
        <v/>
      </c>
      <c r="AO100" s="105"/>
      <c r="AP100" s="70" t="str">
        <f t="shared" si="13"/>
        <v/>
      </c>
      <c r="AQ100" s="105"/>
      <c r="AR100" s="70" t="str">
        <f t="shared" si="14"/>
        <v/>
      </c>
      <c r="AS100" s="105"/>
      <c r="AT100" s="70" t="str">
        <f t="shared" si="15"/>
        <v/>
      </c>
      <c r="AU100" s="105"/>
      <c r="AV100" s="70" t="str">
        <f t="shared" si="16"/>
        <v/>
      </c>
      <c r="AW100" s="105"/>
      <c r="AX100" s="70" t="str">
        <f t="shared" si="17"/>
        <v/>
      </c>
      <c r="AY100" s="105"/>
      <c r="AZ100" s="70" t="str">
        <f t="shared" si="18"/>
        <v/>
      </c>
      <c r="BA100" s="105" t="str">
        <f t="shared" si="19"/>
        <v/>
      </c>
      <c r="BB100" s="105" t="str">
        <f t="shared" si="20"/>
        <v/>
      </c>
      <c r="BC100" s="105"/>
      <c r="BD100" s="105" t="str">
        <f t="shared" si="22"/>
        <v>Débil</v>
      </c>
      <c r="BE100" s="105" t="str">
        <f t="shared" si="21"/>
        <v>Débil</v>
      </c>
      <c r="BF100" s="105">
        <f t="shared" si="23"/>
        <v>0</v>
      </c>
      <c r="BG100" s="137"/>
      <c r="BH100" s="146"/>
      <c r="BI100" s="137"/>
      <c r="BJ100" s="137"/>
      <c r="BK100" s="146"/>
      <c r="BL100" s="146"/>
      <c r="BM100" s="160"/>
      <c r="BN100" s="161"/>
    </row>
    <row r="101" spans="1:66" ht="17.25" customHeight="1" x14ac:dyDescent="0.2">
      <c r="A101" s="143"/>
      <c r="B101" s="134"/>
      <c r="C101" s="144"/>
      <c r="D101" s="145"/>
      <c r="E101" s="137"/>
      <c r="F101" s="137"/>
      <c r="G101" s="156"/>
      <c r="H101" s="127"/>
      <c r="I101" s="137"/>
      <c r="J101" s="121"/>
      <c r="K101" s="134"/>
      <c r="L101" s="134"/>
      <c r="M101" s="134"/>
      <c r="N101" s="134"/>
      <c r="O101" s="134"/>
      <c r="P101" s="134"/>
      <c r="Q101" s="134"/>
      <c r="R101" s="134"/>
      <c r="S101" s="134"/>
      <c r="T101" s="134"/>
      <c r="U101" s="134"/>
      <c r="V101" s="134"/>
      <c r="W101" s="134"/>
      <c r="X101" s="134"/>
      <c r="Y101" s="134"/>
      <c r="Z101" s="134"/>
      <c r="AA101" s="134"/>
      <c r="AB101" s="134"/>
      <c r="AC101" s="134"/>
      <c r="AD101" s="137"/>
      <c r="AE101" s="134"/>
      <c r="AF101" s="137"/>
      <c r="AG101" s="137" t="str">
        <f>+IF(OR(AE101=1,AE101&lt;=5),"Moderado",IF(OR(AE101=6,AE101&lt;=11),"Mayor","Catastrófico"))</f>
        <v>Moderado</v>
      </c>
      <c r="AH101" s="162"/>
      <c r="AI101" s="160"/>
      <c r="AJ101" s="130"/>
      <c r="AK101" s="130"/>
      <c r="AL101" s="106"/>
      <c r="AM101" s="106"/>
      <c r="AN101" s="70" t="str">
        <f t="shared" si="12"/>
        <v/>
      </c>
      <c r="AO101" s="106"/>
      <c r="AP101" s="70" t="str">
        <f t="shared" si="13"/>
        <v/>
      </c>
      <c r="AQ101" s="106"/>
      <c r="AR101" s="70" t="str">
        <f t="shared" si="14"/>
        <v/>
      </c>
      <c r="AS101" s="106"/>
      <c r="AT101" s="70" t="str">
        <f t="shared" si="15"/>
        <v/>
      </c>
      <c r="AU101" s="106"/>
      <c r="AV101" s="70" t="str">
        <f t="shared" si="16"/>
        <v/>
      </c>
      <c r="AW101" s="106"/>
      <c r="AX101" s="70" t="str">
        <f t="shared" si="17"/>
        <v/>
      </c>
      <c r="AY101" s="106"/>
      <c r="AZ101" s="70" t="str">
        <f t="shared" si="18"/>
        <v/>
      </c>
      <c r="BA101" s="106" t="str">
        <f t="shared" si="19"/>
        <v/>
      </c>
      <c r="BB101" s="106" t="str">
        <f t="shared" si="20"/>
        <v/>
      </c>
      <c r="BC101" s="106"/>
      <c r="BD101" s="106" t="str">
        <f t="shared" si="22"/>
        <v>Débil</v>
      </c>
      <c r="BE101" s="106" t="str">
        <f t="shared" si="21"/>
        <v>Débil</v>
      </c>
      <c r="BF101" s="106">
        <f t="shared" si="23"/>
        <v>0</v>
      </c>
      <c r="BG101" s="137"/>
      <c r="BH101" s="146"/>
      <c r="BI101" s="137"/>
      <c r="BJ101" s="137"/>
      <c r="BK101" s="146"/>
      <c r="BL101" s="146"/>
      <c r="BM101" s="160"/>
      <c r="BN101" s="161"/>
    </row>
    <row r="102" spans="1:66" ht="96.75" customHeight="1" x14ac:dyDescent="0.2">
      <c r="A102" s="143" t="s">
        <v>81</v>
      </c>
      <c r="B102" s="134" t="s">
        <v>221</v>
      </c>
      <c r="C102" s="144" t="s">
        <v>324</v>
      </c>
      <c r="D102" s="145" t="str">
        <f>+'Riesgo Corrupción'!C21</f>
        <v>Sobrecosto en las actividades de los proyectos de inversión para el beneficio de un particular.</v>
      </c>
      <c r="E102" s="137" t="s">
        <v>124</v>
      </c>
      <c r="F102" s="137" t="s">
        <v>100</v>
      </c>
      <c r="G102" s="65" t="s">
        <v>236</v>
      </c>
      <c r="H102" s="71" t="s">
        <v>331</v>
      </c>
      <c r="I102" s="137" t="s">
        <v>114</v>
      </c>
      <c r="J102" s="119" t="s">
        <v>268</v>
      </c>
      <c r="K102" s="134" t="s">
        <v>172</v>
      </c>
      <c r="L102" s="134" t="s">
        <v>168</v>
      </c>
      <c r="M102" s="134" t="s">
        <v>168</v>
      </c>
      <c r="N102" s="134" t="s">
        <v>168</v>
      </c>
      <c r="O102" s="134" t="s">
        <v>168</v>
      </c>
      <c r="P102" s="134" t="s">
        <v>168</v>
      </c>
      <c r="Q102" s="134" t="s">
        <v>168</v>
      </c>
      <c r="R102" s="134" t="s">
        <v>168</v>
      </c>
      <c r="S102" s="134" t="s">
        <v>168</v>
      </c>
      <c r="T102" s="134" t="s">
        <v>168</v>
      </c>
      <c r="U102" s="134" t="s">
        <v>168</v>
      </c>
      <c r="V102" s="134" t="s">
        <v>168</v>
      </c>
      <c r="W102" s="134" t="s">
        <v>168</v>
      </c>
      <c r="X102" s="134" t="s">
        <v>168</v>
      </c>
      <c r="Y102" s="134" t="s">
        <v>168</v>
      </c>
      <c r="Z102" s="134" t="s">
        <v>172</v>
      </c>
      <c r="AA102" s="134" t="s">
        <v>168</v>
      </c>
      <c r="AB102" s="134" t="s">
        <v>168</v>
      </c>
      <c r="AC102" s="134" t="s">
        <v>172</v>
      </c>
      <c r="AD102" s="137">
        <f>COUNTIF(K102:AC107, "SI")</f>
        <v>16</v>
      </c>
      <c r="AE102" s="134" t="s">
        <v>130</v>
      </c>
      <c r="AF102" s="137">
        <f>+VLOOKUP(AE102,[6]Listados!$K$8:$L$12,2,0)</f>
        <v>3</v>
      </c>
      <c r="AG102" s="137" t="str">
        <f>+IF(OR(AD102=1,AD102&lt;=5),"Moderado",IF(OR(AD102=6,AD102&lt;=11),"Mayor","Catastrófico"))</f>
        <v>Catastrófico</v>
      </c>
      <c r="AH102" s="162" t="e">
        <f>+VLOOKUP(AG102,[6]Listados!K103:L107,2,0)</f>
        <v>#N/A</v>
      </c>
      <c r="AI102" s="160" t="str">
        <f>IF(AND(AE102&lt;&gt;"",AG102&lt;&gt;""),VLOOKUP(AE102&amp;AG102,Listados!$M$3:$N$27,2,FALSE),"")</f>
        <v>Extremo</v>
      </c>
      <c r="AJ102" s="128" t="str">
        <f>+'Descripción del Control '!B$18</f>
        <v xml:space="preserve">Se establece el plan anual de adquisiciones como insumo primario para adelantar cualquier proceso de contratación, el cual se aprobado y sus versiones siguientes por el comité de contratación. Igualmente esta instancia aprueba los procesos contractuales según la Resolución 1614 del 04 de diciembre de 2017
</v>
      </c>
      <c r="AK102" s="128" t="s">
        <v>236</v>
      </c>
      <c r="AL102" s="104" t="s">
        <v>107</v>
      </c>
      <c r="AM102" s="104" t="s">
        <v>168</v>
      </c>
      <c r="AN102" s="70">
        <f>+IF(AM102="si",15,"")</f>
        <v>15</v>
      </c>
      <c r="AO102" s="104" t="s">
        <v>168</v>
      </c>
      <c r="AP102" s="70">
        <f>+IF(AO102="si",15,"")</f>
        <v>15</v>
      </c>
      <c r="AQ102" s="104" t="s">
        <v>168</v>
      </c>
      <c r="AR102" s="70">
        <f t="shared" si="14"/>
        <v>15</v>
      </c>
      <c r="AS102" s="104" t="s">
        <v>191</v>
      </c>
      <c r="AT102" s="70">
        <f t="shared" si="15"/>
        <v>15</v>
      </c>
      <c r="AU102" s="104" t="s">
        <v>168</v>
      </c>
      <c r="AV102" s="70">
        <f>+IF(AU102="si",15,"")</f>
        <v>15</v>
      </c>
      <c r="AW102" s="104" t="s">
        <v>168</v>
      </c>
      <c r="AX102" s="70">
        <f t="shared" si="17"/>
        <v>15</v>
      </c>
      <c r="AY102" s="104" t="s">
        <v>169</v>
      </c>
      <c r="AZ102" s="70">
        <f t="shared" si="18"/>
        <v>10</v>
      </c>
      <c r="BA102" s="104">
        <f t="shared" si="19"/>
        <v>100</v>
      </c>
      <c r="BB102" s="104" t="str">
        <f t="shared" si="20"/>
        <v>Fuerte</v>
      </c>
      <c r="BC102" s="104" t="s">
        <v>170</v>
      </c>
      <c r="BD102" s="104" t="str">
        <f t="shared" si="22"/>
        <v>Fuerte</v>
      </c>
      <c r="BE102" s="104" t="str">
        <f t="shared" si="21"/>
        <v>Fuerte</v>
      </c>
      <c r="BF102" s="104">
        <f t="shared" si="23"/>
        <v>100</v>
      </c>
      <c r="BG102" s="137">
        <v>100</v>
      </c>
      <c r="BH102" s="146" t="str">
        <f>IF(BG102&lt;=50, "Débil", IF(BG102&lt;=99,"Moderado","Fuerte"))</f>
        <v>Fuerte</v>
      </c>
      <c r="BI102" s="137">
        <f>+IF(BH102="Fuerte",2,IF(BH102="Moderado",1,0))</f>
        <v>2</v>
      </c>
      <c r="BJ102" s="137">
        <f>+AF102-BI102</f>
        <v>1</v>
      </c>
      <c r="BK102" s="146" t="str">
        <f>+VLOOKUP(BJ102,Listados!$J$18:$K$24,2,TRUE)</f>
        <v>Rara Vez</v>
      </c>
      <c r="BL102" s="146" t="str">
        <f>IF(ISBLANK(AG102),"",AG102)</f>
        <v>Catastrófico</v>
      </c>
      <c r="BM102" s="160" t="str">
        <f>IF(AND(BK102&lt;&gt;"",BL102&lt;&gt;""),VLOOKUP(BK102&amp;BL102,Listados!$M$3:$N$27,2,FALSE),"")</f>
        <v>Extremo</v>
      </c>
      <c r="BN102" s="161" t="str">
        <f>+VLOOKUP(BM102,Listados!$P$3:$Q$6,2,FALSE)</f>
        <v>Evitar el riesgo</v>
      </c>
    </row>
    <row r="103" spans="1:66" ht="31.5" customHeight="1" x14ac:dyDescent="0.2">
      <c r="A103" s="143"/>
      <c r="B103" s="134"/>
      <c r="C103" s="144"/>
      <c r="D103" s="145"/>
      <c r="E103" s="137"/>
      <c r="F103" s="137"/>
      <c r="G103" s="154" t="s">
        <v>237</v>
      </c>
      <c r="H103" s="125" t="s">
        <v>331</v>
      </c>
      <c r="I103" s="137"/>
      <c r="J103" s="120"/>
      <c r="K103" s="134"/>
      <c r="L103" s="134"/>
      <c r="M103" s="134"/>
      <c r="N103" s="134"/>
      <c r="O103" s="134"/>
      <c r="P103" s="134"/>
      <c r="Q103" s="134"/>
      <c r="R103" s="134"/>
      <c r="S103" s="134"/>
      <c r="T103" s="134"/>
      <c r="U103" s="134"/>
      <c r="V103" s="134"/>
      <c r="W103" s="134"/>
      <c r="X103" s="134"/>
      <c r="Y103" s="134"/>
      <c r="Z103" s="134"/>
      <c r="AA103" s="134"/>
      <c r="AB103" s="134"/>
      <c r="AC103" s="134"/>
      <c r="AD103" s="137"/>
      <c r="AE103" s="134"/>
      <c r="AF103" s="137"/>
      <c r="AG103" s="137" t="str">
        <f>+IF(OR(AE103=1,AE103&lt;=5),"Moderado",IF(OR(AE103=6,AE103&lt;=11),"Mayor","Catastrófico"))</f>
        <v>Moderado</v>
      </c>
      <c r="AH103" s="162"/>
      <c r="AI103" s="160"/>
      <c r="AJ103" s="129"/>
      <c r="AK103" s="129"/>
      <c r="AL103" s="105"/>
      <c r="AM103" s="105"/>
      <c r="AN103" s="70" t="str">
        <f t="shared" si="12"/>
        <v/>
      </c>
      <c r="AO103" s="105"/>
      <c r="AP103" s="70" t="str">
        <f t="shared" si="13"/>
        <v/>
      </c>
      <c r="AQ103" s="105"/>
      <c r="AR103" s="70" t="str">
        <f t="shared" si="14"/>
        <v/>
      </c>
      <c r="AS103" s="105"/>
      <c r="AT103" s="70" t="str">
        <f t="shared" si="15"/>
        <v/>
      </c>
      <c r="AU103" s="105"/>
      <c r="AV103" s="70" t="str">
        <f t="shared" si="16"/>
        <v/>
      </c>
      <c r="AW103" s="105"/>
      <c r="AX103" s="70" t="str">
        <f t="shared" si="17"/>
        <v/>
      </c>
      <c r="AY103" s="105"/>
      <c r="AZ103" s="70" t="str">
        <f t="shared" si="18"/>
        <v/>
      </c>
      <c r="BA103" s="105" t="str">
        <f t="shared" si="19"/>
        <v/>
      </c>
      <c r="BB103" s="105" t="str">
        <f t="shared" si="20"/>
        <v/>
      </c>
      <c r="BC103" s="105"/>
      <c r="BD103" s="105" t="str">
        <f t="shared" si="22"/>
        <v>Débil</v>
      </c>
      <c r="BE103" s="105" t="str">
        <f t="shared" si="21"/>
        <v>Débil</v>
      </c>
      <c r="BF103" s="105">
        <f t="shared" si="23"/>
        <v>0</v>
      </c>
      <c r="BG103" s="137"/>
      <c r="BH103" s="146"/>
      <c r="BI103" s="137"/>
      <c r="BJ103" s="137"/>
      <c r="BK103" s="146"/>
      <c r="BL103" s="146"/>
      <c r="BM103" s="160"/>
      <c r="BN103" s="161"/>
    </row>
    <row r="104" spans="1:66" ht="17" x14ac:dyDescent="0.2">
      <c r="A104" s="143"/>
      <c r="B104" s="134"/>
      <c r="C104" s="144"/>
      <c r="D104" s="145"/>
      <c r="E104" s="137"/>
      <c r="F104" s="137"/>
      <c r="G104" s="155"/>
      <c r="H104" s="126"/>
      <c r="I104" s="137"/>
      <c r="J104" s="120"/>
      <c r="K104" s="134"/>
      <c r="L104" s="134"/>
      <c r="M104" s="134"/>
      <c r="N104" s="134"/>
      <c r="O104" s="134"/>
      <c r="P104" s="134"/>
      <c r="Q104" s="134"/>
      <c r="R104" s="134"/>
      <c r="S104" s="134"/>
      <c r="T104" s="134"/>
      <c r="U104" s="134"/>
      <c r="V104" s="134"/>
      <c r="W104" s="134"/>
      <c r="X104" s="134"/>
      <c r="Y104" s="134"/>
      <c r="Z104" s="134"/>
      <c r="AA104" s="134"/>
      <c r="AB104" s="134"/>
      <c r="AC104" s="134"/>
      <c r="AD104" s="137"/>
      <c r="AE104" s="134"/>
      <c r="AF104" s="137"/>
      <c r="AG104" s="137" t="str">
        <f>+IF(OR(AE104=1,AE104&lt;=5),"Moderado",IF(OR(AE104=6,AE104&lt;=11),"Mayor","Catastrófico"))</f>
        <v>Moderado</v>
      </c>
      <c r="AH104" s="162"/>
      <c r="AI104" s="160"/>
      <c r="AJ104" s="129"/>
      <c r="AK104" s="129"/>
      <c r="AL104" s="105"/>
      <c r="AM104" s="105"/>
      <c r="AN104" s="70" t="str">
        <f t="shared" si="12"/>
        <v/>
      </c>
      <c r="AO104" s="105"/>
      <c r="AP104" s="70" t="str">
        <f t="shared" si="13"/>
        <v/>
      </c>
      <c r="AQ104" s="105"/>
      <c r="AR104" s="70" t="str">
        <f t="shared" si="14"/>
        <v/>
      </c>
      <c r="AS104" s="105"/>
      <c r="AT104" s="70" t="str">
        <f t="shared" si="15"/>
        <v/>
      </c>
      <c r="AU104" s="105"/>
      <c r="AV104" s="70" t="str">
        <f t="shared" si="16"/>
        <v/>
      </c>
      <c r="AW104" s="105"/>
      <c r="AX104" s="70" t="str">
        <f t="shared" si="17"/>
        <v/>
      </c>
      <c r="AY104" s="105"/>
      <c r="AZ104" s="70" t="str">
        <f t="shared" si="18"/>
        <v/>
      </c>
      <c r="BA104" s="105" t="str">
        <f t="shared" si="19"/>
        <v/>
      </c>
      <c r="BB104" s="105" t="str">
        <f t="shared" si="20"/>
        <v/>
      </c>
      <c r="BC104" s="105"/>
      <c r="BD104" s="105" t="str">
        <f t="shared" si="22"/>
        <v>Débil</v>
      </c>
      <c r="BE104" s="105" t="str">
        <f t="shared" si="21"/>
        <v>Débil</v>
      </c>
      <c r="BF104" s="105">
        <f t="shared" si="23"/>
        <v>0</v>
      </c>
      <c r="BG104" s="137"/>
      <c r="BH104" s="146"/>
      <c r="BI104" s="137"/>
      <c r="BJ104" s="137"/>
      <c r="BK104" s="146"/>
      <c r="BL104" s="146"/>
      <c r="BM104" s="160"/>
      <c r="BN104" s="161"/>
    </row>
    <row r="105" spans="1:66" ht="17" x14ac:dyDescent="0.2">
      <c r="A105" s="143"/>
      <c r="B105" s="134"/>
      <c r="C105" s="144"/>
      <c r="D105" s="145"/>
      <c r="E105" s="137"/>
      <c r="F105" s="137"/>
      <c r="G105" s="155"/>
      <c r="H105" s="126"/>
      <c r="I105" s="137"/>
      <c r="J105" s="120"/>
      <c r="K105" s="134"/>
      <c r="L105" s="134"/>
      <c r="M105" s="134"/>
      <c r="N105" s="134"/>
      <c r="O105" s="134"/>
      <c r="P105" s="134"/>
      <c r="Q105" s="134"/>
      <c r="R105" s="134"/>
      <c r="S105" s="134"/>
      <c r="T105" s="134"/>
      <c r="U105" s="134"/>
      <c r="V105" s="134"/>
      <c r="W105" s="134"/>
      <c r="X105" s="134"/>
      <c r="Y105" s="134"/>
      <c r="Z105" s="134"/>
      <c r="AA105" s="134"/>
      <c r="AB105" s="134"/>
      <c r="AC105" s="134"/>
      <c r="AD105" s="137"/>
      <c r="AE105" s="134"/>
      <c r="AF105" s="137"/>
      <c r="AG105" s="137" t="str">
        <f>+IF(OR(AE105=1,AE105&lt;=5),"Moderado",IF(OR(AE105=6,AE105&lt;=11),"Mayor","Catastrófico"))</f>
        <v>Moderado</v>
      </c>
      <c r="AH105" s="162"/>
      <c r="AI105" s="160"/>
      <c r="AJ105" s="129"/>
      <c r="AK105" s="129"/>
      <c r="AL105" s="105"/>
      <c r="AM105" s="105"/>
      <c r="AN105" s="70" t="str">
        <f t="shared" si="12"/>
        <v/>
      </c>
      <c r="AO105" s="105"/>
      <c r="AP105" s="70" t="str">
        <f t="shared" si="13"/>
        <v/>
      </c>
      <c r="AQ105" s="105"/>
      <c r="AR105" s="70" t="str">
        <f t="shared" si="14"/>
        <v/>
      </c>
      <c r="AS105" s="105"/>
      <c r="AT105" s="70" t="str">
        <f t="shared" si="15"/>
        <v/>
      </c>
      <c r="AU105" s="105"/>
      <c r="AV105" s="70" t="str">
        <f t="shared" si="16"/>
        <v/>
      </c>
      <c r="AW105" s="105"/>
      <c r="AX105" s="70" t="str">
        <f t="shared" si="17"/>
        <v/>
      </c>
      <c r="AY105" s="105"/>
      <c r="AZ105" s="70" t="str">
        <f t="shared" si="18"/>
        <v/>
      </c>
      <c r="BA105" s="105" t="str">
        <f t="shared" si="19"/>
        <v/>
      </c>
      <c r="BB105" s="105" t="str">
        <f t="shared" si="20"/>
        <v/>
      </c>
      <c r="BC105" s="105"/>
      <c r="BD105" s="105" t="str">
        <f t="shared" si="22"/>
        <v>Débil</v>
      </c>
      <c r="BE105" s="105" t="str">
        <f t="shared" si="21"/>
        <v>Débil</v>
      </c>
      <c r="BF105" s="105">
        <f t="shared" si="23"/>
        <v>0</v>
      </c>
      <c r="BG105" s="137"/>
      <c r="BH105" s="146"/>
      <c r="BI105" s="137"/>
      <c r="BJ105" s="137"/>
      <c r="BK105" s="146"/>
      <c r="BL105" s="146"/>
      <c r="BM105" s="160"/>
      <c r="BN105" s="161"/>
    </row>
    <row r="106" spans="1:66" ht="17" x14ac:dyDescent="0.2">
      <c r="A106" s="143"/>
      <c r="B106" s="134"/>
      <c r="C106" s="144"/>
      <c r="D106" s="145"/>
      <c r="E106" s="137"/>
      <c r="F106" s="137"/>
      <c r="G106" s="155"/>
      <c r="H106" s="126"/>
      <c r="I106" s="137"/>
      <c r="J106" s="120"/>
      <c r="K106" s="134"/>
      <c r="L106" s="134"/>
      <c r="M106" s="134"/>
      <c r="N106" s="134"/>
      <c r="O106" s="134"/>
      <c r="P106" s="134"/>
      <c r="Q106" s="134"/>
      <c r="R106" s="134"/>
      <c r="S106" s="134"/>
      <c r="T106" s="134"/>
      <c r="U106" s="134"/>
      <c r="V106" s="134"/>
      <c r="W106" s="134"/>
      <c r="X106" s="134"/>
      <c r="Y106" s="134"/>
      <c r="Z106" s="134"/>
      <c r="AA106" s="134"/>
      <c r="AB106" s="134"/>
      <c r="AC106" s="134"/>
      <c r="AD106" s="137"/>
      <c r="AE106" s="134"/>
      <c r="AF106" s="137"/>
      <c r="AG106" s="137" t="str">
        <f>+IF(OR(AE106=1,AE106&lt;=5),"Moderado",IF(OR(AE106=6,AE106&lt;=11),"Mayor","Catastrófico"))</f>
        <v>Moderado</v>
      </c>
      <c r="AH106" s="162"/>
      <c r="AI106" s="160"/>
      <c r="AJ106" s="129"/>
      <c r="AK106" s="129"/>
      <c r="AL106" s="105"/>
      <c r="AM106" s="105"/>
      <c r="AN106" s="70" t="str">
        <f t="shared" si="12"/>
        <v/>
      </c>
      <c r="AO106" s="105"/>
      <c r="AP106" s="70" t="str">
        <f t="shared" si="13"/>
        <v/>
      </c>
      <c r="AQ106" s="105"/>
      <c r="AR106" s="70" t="str">
        <f t="shared" si="14"/>
        <v/>
      </c>
      <c r="AS106" s="105"/>
      <c r="AT106" s="70" t="str">
        <f t="shared" si="15"/>
        <v/>
      </c>
      <c r="AU106" s="105"/>
      <c r="AV106" s="70" t="str">
        <f t="shared" si="16"/>
        <v/>
      </c>
      <c r="AW106" s="105"/>
      <c r="AX106" s="70" t="str">
        <f t="shared" si="17"/>
        <v/>
      </c>
      <c r="AY106" s="105"/>
      <c r="AZ106" s="70" t="str">
        <f t="shared" si="18"/>
        <v/>
      </c>
      <c r="BA106" s="105" t="str">
        <f t="shared" si="19"/>
        <v/>
      </c>
      <c r="BB106" s="105" t="str">
        <f t="shared" si="20"/>
        <v/>
      </c>
      <c r="BC106" s="105"/>
      <c r="BD106" s="105" t="str">
        <f t="shared" si="22"/>
        <v>Débil</v>
      </c>
      <c r="BE106" s="105" t="str">
        <f t="shared" si="21"/>
        <v>Débil</v>
      </c>
      <c r="BF106" s="105">
        <f t="shared" si="23"/>
        <v>0</v>
      </c>
      <c r="BG106" s="137"/>
      <c r="BH106" s="146"/>
      <c r="BI106" s="137"/>
      <c r="BJ106" s="137"/>
      <c r="BK106" s="146"/>
      <c r="BL106" s="146"/>
      <c r="BM106" s="160"/>
      <c r="BN106" s="161"/>
    </row>
    <row r="107" spans="1:66" ht="17" x14ac:dyDescent="0.2">
      <c r="A107" s="143"/>
      <c r="B107" s="134"/>
      <c r="C107" s="144"/>
      <c r="D107" s="145"/>
      <c r="E107" s="137"/>
      <c r="F107" s="137"/>
      <c r="G107" s="156"/>
      <c r="H107" s="127"/>
      <c r="I107" s="137"/>
      <c r="J107" s="121"/>
      <c r="K107" s="134"/>
      <c r="L107" s="134"/>
      <c r="M107" s="134"/>
      <c r="N107" s="134"/>
      <c r="O107" s="134"/>
      <c r="P107" s="134"/>
      <c r="Q107" s="134"/>
      <c r="R107" s="134"/>
      <c r="S107" s="134"/>
      <c r="T107" s="134"/>
      <c r="U107" s="134"/>
      <c r="V107" s="134"/>
      <c r="W107" s="134"/>
      <c r="X107" s="134"/>
      <c r="Y107" s="134"/>
      <c r="Z107" s="134"/>
      <c r="AA107" s="134"/>
      <c r="AB107" s="134"/>
      <c r="AC107" s="134"/>
      <c r="AD107" s="137"/>
      <c r="AE107" s="134"/>
      <c r="AF107" s="137"/>
      <c r="AG107" s="137" t="str">
        <f>+IF(OR(AE107=1,AE107&lt;=5),"Moderado",IF(OR(AE107=6,AE107&lt;=11),"Mayor","Catastrófico"))</f>
        <v>Moderado</v>
      </c>
      <c r="AH107" s="162"/>
      <c r="AI107" s="160"/>
      <c r="AJ107" s="130"/>
      <c r="AK107" s="130"/>
      <c r="AL107" s="106"/>
      <c r="AM107" s="106"/>
      <c r="AN107" s="70" t="str">
        <f t="shared" si="12"/>
        <v/>
      </c>
      <c r="AO107" s="106"/>
      <c r="AP107" s="70" t="str">
        <f t="shared" si="13"/>
        <v/>
      </c>
      <c r="AQ107" s="106"/>
      <c r="AR107" s="70" t="str">
        <f t="shared" si="14"/>
        <v/>
      </c>
      <c r="AS107" s="106"/>
      <c r="AT107" s="70" t="str">
        <f t="shared" si="15"/>
        <v/>
      </c>
      <c r="AU107" s="106"/>
      <c r="AV107" s="70" t="str">
        <f t="shared" si="16"/>
        <v/>
      </c>
      <c r="AW107" s="106"/>
      <c r="AX107" s="70" t="str">
        <f t="shared" si="17"/>
        <v/>
      </c>
      <c r="AY107" s="106"/>
      <c r="AZ107" s="70" t="str">
        <f t="shared" si="18"/>
        <v/>
      </c>
      <c r="BA107" s="106" t="str">
        <f t="shared" si="19"/>
        <v/>
      </c>
      <c r="BB107" s="106" t="str">
        <f t="shared" si="20"/>
        <v/>
      </c>
      <c r="BC107" s="106"/>
      <c r="BD107" s="106" t="str">
        <f t="shared" si="22"/>
        <v>Débil</v>
      </c>
      <c r="BE107" s="106" t="str">
        <f t="shared" si="21"/>
        <v>Débil</v>
      </c>
      <c r="BF107" s="106">
        <f t="shared" si="23"/>
        <v>0</v>
      </c>
      <c r="BG107" s="137"/>
      <c r="BH107" s="146"/>
      <c r="BI107" s="137"/>
      <c r="BJ107" s="137"/>
      <c r="BK107" s="146"/>
      <c r="BL107" s="146"/>
      <c r="BM107" s="160"/>
      <c r="BN107" s="161"/>
    </row>
    <row r="108" spans="1:66" ht="119.25" customHeight="1" x14ac:dyDescent="0.2">
      <c r="A108" s="143" t="s">
        <v>82</v>
      </c>
      <c r="B108" s="134" t="s">
        <v>226</v>
      </c>
      <c r="C108" s="144" t="s">
        <v>329</v>
      </c>
      <c r="D108" s="145" t="str">
        <f>+'Riesgo Corrupción'!C22</f>
        <v>Pérdida, manipulación o adulteración de la información en beneficio de un tercero.</v>
      </c>
      <c r="E108" s="137" t="s">
        <v>112</v>
      </c>
      <c r="F108" s="137" t="s">
        <v>143</v>
      </c>
      <c r="G108" s="65" t="s">
        <v>234</v>
      </c>
      <c r="H108" s="71" t="s">
        <v>331</v>
      </c>
      <c r="I108" s="137" t="s">
        <v>114</v>
      </c>
      <c r="J108" s="66" t="s">
        <v>270</v>
      </c>
      <c r="K108" s="134" t="s">
        <v>168</v>
      </c>
      <c r="L108" s="134" t="s">
        <v>168</v>
      </c>
      <c r="M108" s="134" t="s">
        <v>168</v>
      </c>
      <c r="N108" s="134" t="s">
        <v>168</v>
      </c>
      <c r="O108" s="134" t="s">
        <v>168</v>
      </c>
      <c r="P108" s="134" t="s">
        <v>172</v>
      </c>
      <c r="Q108" s="134" t="s">
        <v>168</v>
      </c>
      <c r="R108" s="134" t="s">
        <v>172</v>
      </c>
      <c r="S108" s="134" t="s">
        <v>168</v>
      </c>
      <c r="T108" s="134" t="s">
        <v>168</v>
      </c>
      <c r="U108" s="134" t="s">
        <v>168</v>
      </c>
      <c r="V108" s="134" t="s">
        <v>168</v>
      </c>
      <c r="W108" s="134" t="s">
        <v>168</v>
      </c>
      <c r="X108" s="134" t="s">
        <v>168</v>
      </c>
      <c r="Y108" s="134" t="s">
        <v>172</v>
      </c>
      <c r="Z108" s="134" t="s">
        <v>168</v>
      </c>
      <c r="AA108" s="134" t="s">
        <v>168</v>
      </c>
      <c r="AB108" s="134" t="s">
        <v>172</v>
      </c>
      <c r="AC108" s="134" t="s">
        <v>168</v>
      </c>
      <c r="AD108" s="137">
        <f>COUNTIF(K108:AC113, "SI")</f>
        <v>15</v>
      </c>
      <c r="AE108" s="134" t="s">
        <v>62</v>
      </c>
      <c r="AF108" s="137">
        <f>+VLOOKUP(AE108,[6]Listados!$K$8:$L$12,2,0)</f>
        <v>4</v>
      </c>
      <c r="AG108" s="137" t="str">
        <f>+IF(OR(AD108=1,AD108&lt;=5),"Moderado",IF(OR(AD108=6,AD108&lt;=11),"Mayor","Catastrófico"))</f>
        <v>Catastrófico</v>
      </c>
      <c r="AH108" s="162" t="e">
        <f>+VLOOKUP(AG108,[6]Listados!K109:L113,2,0)</f>
        <v>#N/A</v>
      </c>
      <c r="AI108" s="160" t="str">
        <f>IF(AND(AE108&lt;&gt;"",AG108&lt;&gt;""),VLOOKUP(AE108&amp;AG108,Listados!$M$3:$N$27,2,FALSE),"")</f>
        <v>Extremo</v>
      </c>
      <c r="AJ108" s="171" t="str">
        <f>+'Descripción del Control '!B$19</f>
        <v xml:space="preserve">
El profesional designado encargado de la seguridad de la información mensualmente hará el seguimiento a la gestión de la información para identificar las vulnerabilidades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v>
      </c>
      <c r="AK108" s="128" t="s">
        <v>234</v>
      </c>
      <c r="AL108" s="104" t="s">
        <v>107</v>
      </c>
      <c r="AM108" s="104" t="s">
        <v>168</v>
      </c>
      <c r="AN108" s="70">
        <f>+IF(AM108="si",15,"")</f>
        <v>15</v>
      </c>
      <c r="AO108" s="104" t="s">
        <v>168</v>
      </c>
      <c r="AP108" s="70">
        <f>+IF(AO108="si",15,"")</f>
        <v>15</v>
      </c>
      <c r="AQ108" s="104" t="s">
        <v>168</v>
      </c>
      <c r="AR108" s="70">
        <f t="shared" si="14"/>
        <v>15</v>
      </c>
      <c r="AS108" s="104" t="s">
        <v>191</v>
      </c>
      <c r="AT108" s="70">
        <f t="shared" si="15"/>
        <v>15</v>
      </c>
      <c r="AU108" s="104" t="s">
        <v>168</v>
      </c>
      <c r="AV108" s="70">
        <f>+IF(AU108="si",15,"")</f>
        <v>15</v>
      </c>
      <c r="AW108" s="104" t="s">
        <v>168</v>
      </c>
      <c r="AX108" s="70">
        <f t="shared" si="17"/>
        <v>15</v>
      </c>
      <c r="AY108" s="104" t="s">
        <v>169</v>
      </c>
      <c r="AZ108" s="70">
        <f t="shared" si="18"/>
        <v>10</v>
      </c>
      <c r="BA108" s="104">
        <f t="shared" si="19"/>
        <v>100</v>
      </c>
      <c r="BB108" s="104" t="str">
        <f t="shared" si="20"/>
        <v>Fuerte</v>
      </c>
      <c r="BC108" s="104" t="s">
        <v>170</v>
      </c>
      <c r="BD108" s="104" t="str">
        <f t="shared" si="22"/>
        <v>Fuerte</v>
      </c>
      <c r="BE108" s="104" t="str">
        <f t="shared" si="21"/>
        <v>Fuerte</v>
      </c>
      <c r="BF108" s="104">
        <f t="shared" si="23"/>
        <v>100</v>
      </c>
      <c r="BG108" s="137">
        <v>100</v>
      </c>
      <c r="BH108" s="146" t="str">
        <f>IF(BG108&lt;=50, "Débil", IF(BG108&lt;=99,"Moderado","Fuerte"))</f>
        <v>Fuerte</v>
      </c>
      <c r="BI108" s="137">
        <f>+IF(BH108="Fuerte",2,IF(BH108="Moderado",1,0))</f>
        <v>2</v>
      </c>
      <c r="BJ108" s="137">
        <f>+AF108-BI108</f>
        <v>2</v>
      </c>
      <c r="BK108" s="146" t="str">
        <f>+VLOOKUP(BJ108,Listados!$J$18:$K$24,2,TRUE)</f>
        <v>Improbable</v>
      </c>
      <c r="BL108" s="146" t="str">
        <f>IF(ISBLANK(AG108),"",AG108)</f>
        <v>Catastrófico</v>
      </c>
      <c r="BM108" s="160" t="str">
        <f>IF(AND(BK108&lt;&gt;"",BL108&lt;&gt;""),VLOOKUP(BK108&amp;BL108,Listados!$M$3:$N$27,2,FALSE),"")</f>
        <v>Extremo</v>
      </c>
      <c r="BN108" s="161" t="str">
        <f>+VLOOKUP(BM108,Listados!$P$3:$Q$6,2,FALSE)</f>
        <v>Evitar el riesgo</v>
      </c>
    </row>
    <row r="109" spans="1:66" ht="47.25" customHeight="1" x14ac:dyDescent="0.2">
      <c r="A109" s="143"/>
      <c r="B109" s="134"/>
      <c r="C109" s="144"/>
      <c r="D109" s="145"/>
      <c r="E109" s="137"/>
      <c r="F109" s="137"/>
      <c r="G109" s="154" t="s">
        <v>235</v>
      </c>
      <c r="H109" s="125" t="s">
        <v>331</v>
      </c>
      <c r="I109" s="137"/>
      <c r="J109" s="66" t="s">
        <v>260</v>
      </c>
      <c r="K109" s="134"/>
      <c r="L109" s="134"/>
      <c r="M109" s="134"/>
      <c r="N109" s="134"/>
      <c r="O109" s="134"/>
      <c r="P109" s="134"/>
      <c r="Q109" s="134"/>
      <c r="R109" s="134"/>
      <c r="S109" s="134"/>
      <c r="T109" s="134"/>
      <c r="U109" s="134"/>
      <c r="V109" s="134"/>
      <c r="W109" s="134"/>
      <c r="X109" s="134"/>
      <c r="Y109" s="134"/>
      <c r="Z109" s="134"/>
      <c r="AA109" s="134"/>
      <c r="AB109" s="134"/>
      <c r="AC109" s="134"/>
      <c r="AD109" s="137"/>
      <c r="AE109" s="134"/>
      <c r="AF109" s="137"/>
      <c r="AG109" s="137" t="str">
        <f>+IF(OR(AE109=1,AE109&lt;=5),"Moderado",IF(OR(AE109=6,AE109&lt;=11),"Mayor","Catastrófico"))</f>
        <v>Moderado</v>
      </c>
      <c r="AH109" s="162"/>
      <c r="AI109" s="160"/>
      <c r="AJ109" s="172"/>
      <c r="AK109" s="129"/>
      <c r="AL109" s="105"/>
      <c r="AM109" s="105"/>
      <c r="AN109" s="70" t="str">
        <f t="shared" si="12"/>
        <v/>
      </c>
      <c r="AO109" s="105"/>
      <c r="AP109" s="70" t="str">
        <f t="shared" si="13"/>
        <v/>
      </c>
      <c r="AQ109" s="105"/>
      <c r="AR109" s="70" t="str">
        <f t="shared" si="14"/>
        <v/>
      </c>
      <c r="AS109" s="105"/>
      <c r="AT109" s="70" t="str">
        <f t="shared" si="15"/>
        <v/>
      </c>
      <c r="AU109" s="105"/>
      <c r="AV109" s="70" t="str">
        <f t="shared" si="16"/>
        <v/>
      </c>
      <c r="AW109" s="105"/>
      <c r="AX109" s="70" t="str">
        <f t="shared" si="17"/>
        <v/>
      </c>
      <c r="AY109" s="105"/>
      <c r="AZ109" s="70" t="str">
        <f t="shared" si="18"/>
        <v/>
      </c>
      <c r="BA109" s="105" t="str">
        <f t="shared" si="19"/>
        <v/>
      </c>
      <c r="BB109" s="105" t="str">
        <f t="shared" si="20"/>
        <v/>
      </c>
      <c r="BC109" s="105"/>
      <c r="BD109" s="105" t="str">
        <f t="shared" si="22"/>
        <v>Débil</v>
      </c>
      <c r="BE109" s="105" t="str">
        <f t="shared" si="21"/>
        <v>Débil</v>
      </c>
      <c r="BF109" s="105">
        <f t="shared" si="23"/>
        <v>0</v>
      </c>
      <c r="BG109" s="137"/>
      <c r="BH109" s="146"/>
      <c r="BI109" s="137"/>
      <c r="BJ109" s="137"/>
      <c r="BK109" s="146"/>
      <c r="BL109" s="146"/>
      <c r="BM109" s="160"/>
      <c r="BN109" s="161"/>
    </row>
    <row r="110" spans="1:66" ht="17" x14ac:dyDescent="0.2">
      <c r="A110" s="143"/>
      <c r="B110" s="134"/>
      <c r="C110" s="144"/>
      <c r="D110" s="145"/>
      <c r="E110" s="137"/>
      <c r="F110" s="137"/>
      <c r="G110" s="155"/>
      <c r="H110" s="126"/>
      <c r="I110" s="137"/>
      <c r="J110" s="119" t="s">
        <v>269</v>
      </c>
      <c r="K110" s="134"/>
      <c r="L110" s="134"/>
      <c r="M110" s="134"/>
      <c r="N110" s="134"/>
      <c r="O110" s="134"/>
      <c r="P110" s="134"/>
      <c r="Q110" s="134"/>
      <c r="R110" s="134"/>
      <c r="S110" s="134"/>
      <c r="T110" s="134"/>
      <c r="U110" s="134"/>
      <c r="V110" s="134"/>
      <c r="W110" s="134"/>
      <c r="X110" s="134"/>
      <c r="Y110" s="134"/>
      <c r="Z110" s="134"/>
      <c r="AA110" s="134"/>
      <c r="AB110" s="134"/>
      <c r="AC110" s="134"/>
      <c r="AD110" s="137"/>
      <c r="AE110" s="134"/>
      <c r="AF110" s="137"/>
      <c r="AG110" s="137" t="str">
        <f>+IF(OR(AE110=1,AE110&lt;=5),"Moderado",IF(OR(AE110=6,AE110&lt;=11),"Mayor","Catastrófico"))</f>
        <v>Moderado</v>
      </c>
      <c r="AH110" s="162"/>
      <c r="AI110" s="160"/>
      <c r="AJ110" s="172"/>
      <c r="AK110" s="129"/>
      <c r="AL110" s="105"/>
      <c r="AM110" s="105"/>
      <c r="AN110" s="70" t="str">
        <f t="shared" si="12"/>
        <v/>
      </c>
      <c r="AO110" s="105"/>
      <c r="AP110" s="70" t="str">
        <f t="shared" si="13"/>
        <v/>
      </c>
      <c r="AQ110" s="105"/>
      <c r="AR110" s="70" t="str">
        <f t="shared" si="14"/>
        <v/>
      </c>
      <c r="AS110" s="105"/>
      <c r="AT110" s="70" t="str">
        <f t="shared" si="15"/>
        <v/>
      </c>
      <c r="AU110" s="105"/>
      <c r="AV110" s="70" t="str">
        <f t="shared" si="16"/>
        <v/>
      </c>
      <c r="AW110" s="105"/>
      <c r="AX110" s="70" t="str">
        <f t="shared" si="17"/>
        <v/>
      </c>
      <c r="AY110" s="105"/>
      <c r="AZ110" s="70" t="str">
        <f t="shared" si="18"/>
        <v/>
      </c>
      <c r="BA110" s="105" t="str">
        <f t="shared" si="19"/>
        <v/>
      </c>
      <c r="BB110" s="105" t="str">
        <f t="shared" si="20"/>
        <v/>
      </c>
      <c r="BC110" s="105"/>
      <c r="BD110" s="105" t="str">
        <f t="shared" si="22"/>
        <v>Débil</v>
      </c>
      <c r="BE110" s="105" t="str">
        <f t="shared" si="21"/>
        <v>Débil</v>
      </c>
      <c r="BF110" s="105">
        <f t="shared" si="23"/>
        <v>0</v>
      </c>
      <c r="BG110" s="137"/>
      <c r="BH110" s="146"/>
      <c r="BI110" s="137"/>
      <c r="BJ110" s="137"/>
      <c r="BK110" s="146"/>
      <c r="BL110" s="146"/>
      <c r="BM110" s="160"/>
      <c r="BN110" s="161"/>
    </row>
    <row r="111" spans="1:66" ht="3.75" customHeight="1" x14ac:dyDescent="0.2">
      <c r="A111" s="143"/>
      <c r="B111" s="134"/>
      <c r="C111" s="144"/>
      <c r="D111" s="145"/>
      <c r="E111" s="137"/>
      <c r="F111" s="137"/>
      <c r="G111" s="155"/>
      <c r="H111" s="126"/>
      <c r="I111" s="137"/>
      <c r="J111" s="120"/>
      <c r="K111" s="134"/>
      <c r="L111" s="134"/>
      <c r="M111" s="134"/>
      <c r="N111" s="134"/>
      <c r="O111" s="134"/>
      <c r="P111" s="134"/>
      <c r="Q111" s="134"/>
      <c r="R111" s="134"/>
      <c r="S111" s="134"/>
      <c r="T111" s="134"/>
      <c r="U111" s="134"/>
      <c r="V111" s="134"/>
      <c r="W111" s="134"/>
      <c r="X111" s="134"/>
      <c r="Y111" s="134"/>
      <c r="Z111" s="134"/>
      <c r="AA111" s="134"/>
      <c r="AB111" s="134"/>
      <c r="AC111" s="134"/>
      <c r="AD111" s="137"/>
      <c r="AE111" s="134"/>
      <c r="AF111" s="137"/>
      <c r="AG111" s="137" t="str">
        <f>+IF(OR(AE111=1,AE111&lt;=5),"Moderado",IF(OR(AE111=6,AE111&lt;=11),"Mayor","Catastrófico"))</f>
        <v>Moderado</v>
      </c>
      <c r="AH111" s="162"/>
      <c r="AI111" s="160"/>
      <c r="AJ111" s="172"/>
      <c r="AK111" s="129"/>
      <c r="AL111" s="105"/>
      <c r="AM111" s="105"/>
      <c r="AN111" s="70" t="str">
        <f t="shared" si="12"/>
        <v/>
      </c>
      <c r="AO111" s="105"/>
      <c r="AP111" s="70" t="str">
        <f t="shared" si="13"/>
        <v/>
      </c>
      <c r="AQ111" s="105"/>
      <c r="AR111" s="70" t="str">
        <f t="shared" si="14"/>
        <v/>
      </c>
      <c r="AS111" s="105"/>
      <c r="AT111" s="70" t="str">
        <f t="shared" si="15"/>
        <v/>
      </c>
      <c r="AU111" s="105"/>
      <c r="AV111" s="70" t="str">
        <f t="shared" si="16"/>
        <v/>
      </c>
      <c r="AW111" s="105"/>
      <c r="AX111" s="70" t="str">
        <f t="shared" si="17"/>
        <v/>
      </c>
      <c r="AY111" s="105"/>
      <c r="AZ111" s="70" t="str">
        <f t="shared" si="18"/>
        <v/>
      </c>
      <c r="BA111" s="105" t="str">
        <f t="shared" si="19"/>
        <v/>
      </c>
      <c r="BB111" s="105" t="str">
        <f t="shared" si="20"/>
        <v/>
      </c>
      <c r="BC111" s="105"/>
      <c r="BD111" s="105" t="str">
        <f t="shared" si="22"/>
        <v>Débil</v>
      </c>
      <c r="BE111" s="105" t="str">
        <f t="shared" si="21"/>
        <v>Débil</v>
      </c>
      <c r="BF111" s="105">
        <f t="shared" si="23"/>
        <v>0</v>
      </c>
      <c r="BG111" s="137"/>
      <c r="BH111" s="146"/>
      <c r="BI111" s="137"/>
      <c r="BJ111" s="137"/>
      <c r="BK111" s="146"/>
      <c r="BL111" s="146"/>
      <c r="BM111" s="160"/>
      <c r="BN111" s="161"/>
    </row>
    <row r="112" spans="1:66" ht="15.75" customHeight="1" x14ac:dyDescent="0.2">
      <c r="A112" s="143"/>
      <c r="B112" s="134"/>
      <c r="C112" s="144"/>
      <c r="D112" s="145"/>
      <c r="E112" s="137"/>
      <c r="F112" s="137"/>
      <c r="G112" s="155"/>
      <c r="H112" s="126"/>
      <c r="I112" s="137"/>
      <c r="J112" s="120"/>
      <c r="K112" s="134"/>
      <c r="L112" s="134"/>
      <c r="M112" s="134"/>
      <c r="N112" s="134"/>
      <c r="O112" s="134"/>
      <c r="P112" s="134"/>
      <c r="Q112" s="134"/>
      <c r="R112" s="134"/>
      <c r="S112" s="134"/>
      <c r="T112" s="134"/>
      <c r="U112" s="134"/>
      <c r="V112" s="134"/>
      <c r="W112" s="134"/>
      <c r="X112" s="134"/>
      <c r="Y112" s="134"/>
      <c r="Z112" s="134"/>
      <c r="AA112" s="134"/>
      <c r="AB112" s="134"/>
      <c r="AC112" s="134"/>
      <c r="AD112" s="137"/>
      <c r="AE112" s="134"/>
      <c r="AF112" s="137"/>
      <c r="AG112" s="137" t="str">
        <f>+IF(OR(AE112=1,AE112&lt;=5),"Moderado",IF(OR(AE112=6,AE112&lt;=11),"Mayor","Catastrófico"))</f>
        <v>Moderado</v>
      </c>
      <c r="AH112" s="162"/>
      <c r="AI112" s="160"/>
      <c r="AJ112" s="172"/>
      <c r="AK112" s="129"/>
      <c r="AL112" s="105"/>
      <c r="AM112" s="105"/>
      <c r="AN112" s="70" t="str">
        <f t="shared" si="12"/>
        <v/>
      </c>
      <c r="AO112" s="105"/>
      <c r="AP112" s="70" t="str">
        <f t="shared" si="13"/>
        <v/>
      </c>
      <c r="AQ112" s="105"/>
      <c r="AR112" s="70" t="str">
        <f t="shared" si="14"/>
        <v/>
      </c>
      <c r="AS112" s="105"/>
      <c r="AT112" s="70" t="str">
        <f t="shared" si="15"/>
        <v/>
      </c>
      <c r="AU112" s="105"/>
      <c r="AV112" s="70" t="str">
        <f t="shared" si="16"/>
        <v/>
      </c>
      <c r="AW112" s="105"/>
      <c r="AX112" s="70" t="str">
        <f t="shared" si="17"/>
        <v/>
      </c>
      <c r="AY112" s="105"/>
      <c r="AZ112" s="70" t="str">
        <f t="shared" si="18"/>
        <v/>
      </c>
      <c r="BA112" s="105" t="str">
        <f t="shared" si="19"/>
        <v/>
      </c>
      <c r="BB112" s="105" t="str">
        <f t="shared" si="20"/>
        <v/>
      </c>
      <c r="BC112" s="105"/>
      <c r="BD112" s="105" t="str">
        <f t="shared" si="22"/>
        <v>Débil</v>
      </c>
      <c r="BE112" s="105" t="str">
        <f t="shared" si="21"/>
        <v>Débil</v>
      </c>
      <c r="BF112" s="105">
        <f t="shared" si="23"/>
        <v>0</v>
      </c>
      <c r="BG112" s="137"/>
      <c r="BH112" s="146"/>
      <c r="BI112" s="137"/>
      <c r="BJ112" s="137"/>
      <c r="BK112" s="146"/>
      <c r="BL112" s="146"/>
      <c r="BM112" s="160"/>
      <c r="BN112" s="161"/>
    </row>
    <row r="113" spans="1:66" ht="15.75" customHeight="1" x14ac:dyDescent="0.2">
      <c r="A113" s="143"/>
      <c r="B113" s="134"/>
      <c r="C113" s="144"/>
      <c r="D113" s="145"/>
      <c r="E113" s="137"/>
      <c r="F113" s="137"/>
      <c r="G113" s="156"/>
      <c r="H113" s="127"/>
      <c r="I113" s="137"/>
      <c r="J113" s="121"/>
      <c r="K113" s="134"/>
      <c r="L113" s="134"/>
      <c r="M113" s="134"/>
      <c r="N113" s="134"/>
      <c r="O113" s="134"/>
      <c r="P113" s="134"/>
      <c r="Q113" s="134"/>
      <c r="R113" s="134"/>
      <c r="S113" s="134"/>
      <c r="T113" s="134"/>
      <c r="U113" s="134"/>
      <c r="V113" s="134"/>
      <c r="W113" s="134"/>
      <c r="X113" s="134"/>
      <c r="Y113" s="134"/>
      <c r="Z113" s="134"/>
      <c r="AA113" s="134"/>
      <c r="AB113" s="134"/>
      <c r="AC113" s="134"/>
      <c r="AD113" s="137"/>
      <c r="AE113" s="134"/>
      <c r="AF113" s="137"/>
      <c r="AG113" s="137" t="str">
        <f>+IF(OR(AE113=1,AE113&lt;=5),"Moderado",IF(OR(AE113=6,AE113&lt;=11),"Mayor","Catastrófico"))</f>
        <v>Moderado</v>
      </c>
      <c r="AH113" s="162"/>
      <c r="AI113" s="160"/>
      <c r="AJ113" s="173"/>
      <c r="AK113" s="130"/>
      <c r="AL113" s="106"/>
      <c r="AM113" s="106"/>
      <c r="AN113" s="70" t="str">
        <f t="shared" si="12"/>
        <v/>
      </c>
      <c r="AO113" s="106"/>
      <c r="AP113" s="70" t="str">
        <f t="shared" si="13"/>
        <v/>
      </c>
      <c r="AQ113" s="106"/>
      <c r="AR113" s="70" t="str">
        <f t="shared" si="14"/>
        <v/>
      </c>
      <c r="AS113" s="106"/>
      <c r="AT113" s="70" t="str">
        <f t="shared" si="15"/>
        <v/>
      </c>
      <c r="AU113" s="106"/>
      <c r="AV113" s="70" t="str">
        <f t="shared" si="16"/>
        <v/>
      </c>
      <c r="AW113" s="106"/>
      <c r="AX113" s="70" t="str">
        <f t="shared" si="17"/>
        <v/>
      </c>
      <c r="AY113" s="106"/>
      <c r="AZ113" s="70" t="str">
        <f t="shared" si="18"/>
        <v/>
      </c>
      <c r="BA113" s="106" t="str">
        <f t="shared" si="19"/>
        <v/>
      </c>
      <c r="BB113" s="106" t="str">
        <f t="shared" si="20"/>
        <v/>
      </c>
      <c r="BC113" s="106"/>
      <c r="BD113" s="106" t="str">
        <f t="shared" si="22"/>
        <v>Débil</v>
      </c>
      <c r="BE113" s="106" t="str">
        <f t="shared" si="21"/>
        <v>Débil</v>
      </c>
      <c r="BF113" s="106">
        <f t="shared" si="23"/>
        <v>0</v>
      </c>
      <c r="BG113" s="137"/>
      <c r="BH113" s="146"/>
      <c r="BI113" s="137"/>
      <c r="BJ113" s="137"/>
      <c r="BK113" s="146"/>
      <c r="BL113" s="146"/>
      <c r="BM113" s="160"/>
      <c r="BN113" s="161"/>
    </row>
    <row r="114" spans="1:66" ht="84" customHeight="1" x14ac:dyDescent="0.2">
      <c r="A114" s="143" t="s">
        <v>83</v>
      </c>
      <c r="B114" s="134" t="s">
        <v>225</v>
      </c>
      <c r="C114" s="144" t="s">
        <v>330</v>
      </c>
      <c r="D114" s="145" t="str">
        <f>+'Riesgo Corrupción'!C23</f>
        <v>Manipulación de los resultados de la evaluación independiente (Alterar a conveniencia propia o de terceros, los resultados de la evaluación independiente a cargo de la Oficina de Control Interno).</v>
      </c>
      <c r="E114" s="137" t="s">
        <v>124</v>
      </c>
      <c r="F114" s="137" t="s">
        <v>143</v>
      </c>
      <c r="G114" s="66" t="s">
        <v>363</v>
      </c>
      <c r="H114" s="71" t="s">
        <v>331</v>
      </c>
      <c r="I114" s="137" t="s">
        <v>101</v>
      </c>
      <c r="J114" s="66" t="s">
        <v>271</v>
      </c>
      <c r="K114" s="134" t="s">
        <v>172</v>
      </c>
      <c r="L114" s="134" t="s">
        <v>168</v>
      </c>
      <c r="M114" s="134" t="s">
        <v>168</v>
      </c>
      <c r="N114" s="134" t="s">
        <v>168</v>
      </c>
      <c r="O114" s="134" t="s">
        <v>168</v>
      </c>
      <c r="P114" s="134" t="s">
        <v>172</v>
      </c>
      <c r="Q114" s="134" t="s">
        <v>168</v>
      </c>
      <c r="R114" s="134" t="s">
        <v>172</v>
      </c>
      <c r="S114" s="134" t="s">
        <v>168</v>
      </c>
      <c r="T114" s="134" t="s">
        <v>168</v>
      </c>
      <c r="U114" s="134" t="s">
        <v>168</v>
      </c>
      <c r="V114" s="134" t="s">
        <v>168</v>
      </c>
      <c r="W114" s="134" t="s">
        <v>168</v>
      </c>
      <c r="X114" s="134" t="s">
        <v>168</v>
      </c>
      <c r="Y114" s="134" t="s">
        <v>168</v>
      </c>
      <c r="Z114" s="134" t="s">
        <v>172</v>
      </c>
      <c r="AA114" s="134" t="s">
        <v>168</v>
      </c>
      <c r="AB114" s="134" t="s">
        <v>168</v>
      </c>
      <c r="AC114" s="134" t="s">
        <v>172</v>
      </c>
      <c r="AD114" s="137">
        <f>COUNTIF(K114:AC122, "SI")</f>
        <v>14</v>
      </c>
      <c r="AE114" s="134" t="s">
        <v>130</v>
      </c>
      <c r="AF114" s="137">
        <f>+VLOOKUP(AE114,[6]Listados!$K$8:$L$12,2,0)</f>
        <v>3</v>
      </c>
      <c r="AG114" s="137" t="str">
        <f>+IF(OR(AD114=1,AD114&lt;=5),"Moderado",IF(OR(AD114=6,AD114&lt;=11),"Mayor","Catastrófico"))</f>
        <v>Catastrófico</v>
      </c>
      <c r="AH114" s="162" t="e">
        <f>+VLOOKUP(AG114,[6]Listados!K121:L125,2,0)</f>
        <v>#N/A</v>
      </c>
      <c r="AI114" s="160" t="str">
        <f>IF(AND(AE114&lt;&gt;"",AG114&lt;&gt;""),VLOOKUP(AE114&amp;AG114,Listados!$M$3:$N$27,2,FALSE),"")</f>
        <v>Extremo</v>
      </c>
      <c r="AJ114" s="128" t="s">
        <v>362</v>
      </c>
      <c r="AK114" s="93" t="s">
        <v>229</v>
      </c>
      <c r="AL114" s="104" t="s">
        <v>107</v>
      </c>
      <c r="AM114" s="104" t="s">
        <v>168</v>
      </c>
      <c r="AN114" s="70">
        <f>+IF(AM114="si",15,"")</f>
        <v>15</v>
      </c>
      <c r="AO114" s="104" t="s">
        <v>168</v>
      </c>
      <c r="AP114" s="70">
        <f>+IF(AO114="si",15,"")</f>
        <v>15</v>
      </c>
      <c r="AQ114" s="104" t="s">
        <v>168</v>
      </c>
      <c r="AR114" s="70">
        <f t="shared" si="14"/>
        <v>15</v>
      </c>
      <c r="AS114" s="104" t="s">
        <v>191</v>
      </c>
      <c r="AT114" s="70">
        <f t="shared" si="15"/>
        <v>15</v>
      </c>
      <c r="AU114" s="104" t="s">
        <v>168</v>
      </c>
      <c r="AV114" s="70">
        <f>+IF(AU114="si",15,"")</f>
        <v>15</v>
      </c>
      <c r="AW114" s="104" t="s">
        <v>168</v>
      </c>
      <c r="AX114" s="70">
        <f t="shared" si="17"/>
        <v>15</v>
      </c>
      <c r="AY114" s="104" t="s">
        <v>169</v>
      </c>
      <c r="AZ114" s="70">
        <f t="shared" si="18"/>
        <v>10</v>
      </c>
      <c r="BA114" s="107">
        <f t="shared" si="19"/>
        <v>100</v>
      </c>
      <c r="BB114" s="107" t="str">
        <f t="shared" si="20"/>
        <v>Fuerte</v>
      </c>
      <c r="BC114" s="104" t="s">
        <v>170</v>
      </c>
      <c r="BD114" s="107" t="str">
        <f t="shared" si="22"/>
        <v>Fuerte</v>
      </c>
      <c r="BE114" s="107" t="str">
        <f t="shared" si="21"/>
        <v>Fuerte</v>
      </c>
      <c r="BF114" s="107">
        <f t="shared" si="23"/>
        <v>100</v>
      </c>
      <c r="BG114" s="107">
        <v>100</v>
      </c>
      <c r="BH114" s="168" t="str">
        <f>IF(BG114&lt;=50, "Débil", IF(BG114&lt;=99,"Moderado","Fuerte"))</f>
        <v>Fuerte</v>
      </c>
      <c r="BI114" s="107">
        <f>+IF(BH114="Fuerte",2,IF(BH114="Moderado",1,0))</f>
        <v>2</v>
      </c>
      <c r="BJ114" s="107">
        <f>+AF114-BI114</f>
        <v>1</v>
      </c>
      <c r="BK114" s="168" t="str">
        <f>+VLOOKUP(BJ114,Listados!$J$18:$K$24,2,TRUE)</f>
        <v>Rara Vez</v>
      </c>
      <c r="BL114" s="168" t="str">
        <f>IF(ISBLANK(AG114),"",AG114)</f>
        <v>Catastrófico</v>
      </c>
      <c r="BM114" s="174" t="str">
        <f>IF(AND(BK114&lt;&gt;"",BL114&lt;&gt;""),VLOOKUP(BK114&amp;BL114,Listados!$M$3:$N$27,2,FALSE),"")</f>
        <v>Extremo</v>
      </c>
      <c r="BN114" s="177" t="str">
        <f>+VLOOKUP(BM114,Listados!$P$3:$Q$6,2,FALSE)</f>
        <v>Evitar el riesgo</v>
      </c>
    </row>
    <row r="115" spans="1:66" ht="92.25" customHeight="1" x14ac:dyDescent="0.2">
      <c r="A115" s="143"/>
      <c r="B115" s="134"/>
      <c r="C115" s="144"/>
      <c r="D115" s="145"/>
      <c r="E115" s="137"/>
      <c r="F115" s="137"/>
      <c r="G115" s="66" t="s">
        <v>228</v>
      </c>
      <c r="H115" s="71" t="s">
        <v>331</v>
      </c>
      <c r="I115" s="137"/>
      <c r="J115" s="66" t="s">
        <v>272</v>
      </c>
      <c r="K115" s="134"/>
      <c r="L115" s="134"/>
      <c r="M115" s="134"/>
      <c r="N115" s="134"/>
      <c r="O115" s="134"/>
      <c r="P115" s="134"/>
      <c r="Q115" s="134"/>
      <c r="R115" s="134"/>
      <c r="S115" s="134"/>
      <c r="T115" s="134"/>
      <c r="U115" s="134"/>
      <c r="V115" s="134"/>
      <c r="W115" s="134"/>
      <c r="X115" s="134"/>
      <c r="Y115" s="134"/>
      <c r="Z115" s="134"/>
      <c r="AA115" s="134"/>
      <c r="AB115" s="134"/>
      <c r="AC115" s="134"/>
      <c r="AD115" s="137"/>
      <c r="AE115" s="134"/>
      <c r="AF115" s="137"/>
      <c r="AG115" s="137" t="str">
        <f>+IF(OR(AE115=1,AE115&lt;=5),"Moderado",IF(OR(AE115=6,AE115&lt;=11),"Mayor","Catastrófico"))</f>
        <v>Moderado</v>
      </c>
      <c r="AH115" s="162"/>
      <c r="AI115" s="160"/>
      <c r="AJ115" s="129"/>
      <c r="AK115" s="94" t="s">
        <v>231</v>
      </c>
      <c r="AL115" s="105"/>
      <c r="AM115" s="105"/>
      <c r="AN115" s="70" t="str">
        <f t="shared" ref="AN115:AN117" si="24">+IF(AM115="si",15,"")</f>
        <v/>
      </c>
      <c r="AO115" s="105"/>
      <c r="AP115" s="70" t="str">
        <f t="shared" ref="AP115:AP117" si="25">+IF(AO115="si",15,"")</f>
        <v/>
      </c>
      <c r="AQ115" s="105"/>
      <c r="AR115" s="70" t="str">
        <f t="shared" si="14"/>
        <v/>
      </c>
      <c r="AS115" s="105"/>
      <c r="AT115" s="70" t="str">
        <f t="shared" si="15"/>
        <v/>
      </c>
      <c r="AU115" s="105"/>
      <c r="AV115" s="70" t="str">
        <f t="shared" ref="AV115:AV120" si="26">+IF(AU115="si",15,"")</f>
        <v/>
      </c>
      <c r="AW115" s="105"/>
      <c r="AX115" s="70" t="str">
        <f t="shared" si="17"/>
        <v/>
      </c>
      <c r="AY115" s="105"/>
      <c r="AZ115" s="70" t="str">
        <f t="shared" si="18"/>
        <v/>
      </c>
      <c r="BA115" s="108"/>
      <c r="BB115" s="108"/>
      <c r="BC115" s="105"/>
      <c r="BD115" s="108"/>
      <c r="BE115" s="108"/>
      <c r="BF115" s="108"/>
      <c r="BG115" s="108"/>
      <c r="BH115" s="169"/>
      <c r="BI115" s="108"/>
      <c r="BJ115" s="108"/>
      <c r="BK115" s="169"/>
      <c r="BL115" s="169"/>
      <c r="BM115" s="175"/>
      <c r="BN115" s="178"/>
    </row>
    <row r="116" spans="1:66" ht="48.75" customHeight="1" x14ac:dyDescent="0.2">
      <c r="A116" s="143"/>
      <c r="B116" s="134"/>
      <c r="C116" s="144"/>
      <c r="D116" s="145"/>
      <c r="E116" s="137"/>
      <c r="F116" s="137"/>
      <c r="G116" s="66" t="s">
        <v>229</v>
      </c>
      <c r="H116" s="71" t="s">
        <v>331</v>
      </c>
      <c r="I116" s="137"/>
      <c r="J116" s="66" t="s">
        <v>273</v>
      </c>
      <c r="K116" s="134"/>
      <c r="L116" s="134"/>
      <c r="M116" s="134"/>
      <c r="N116" s="134"/>
      <c r="O116" s="134"/>
      <c r="P116" s="134"/>
      <c r="Q116" s="134"/>
      <c r="R116" s="134"/>
      <c r="S116" s="134"/>
      <c r="T116" s="134"/>
      <c r="U116" s="134"/>
      <c r="V116" s="134"/>
      <c r="W116" s="134"/>
      <c r="X116" s="134"/>
      <c r="Y116" s="134"/>
      <c r="Z116" s="134"/>
      <c r="AA116" s="134"/>
      <c r="AB116" s="134"/>
      <c r="AC116" s="134"/>
      <c r="AD116" s="137"/>
      <c r="AE116" s="134"/>
      <c r="AF116" s="137"/>
      <c r="AG116" s="137" t="str">
        <f>+IF(OR(AE116=1,AE116&lt;=5),"Moderado",IF(OR(AE116=6,AE116&lt;=11),"Mayor","Catastrófico"))</f>
        <v>Moderado</v>
      </c>
      <c r="AH116" s="162"/>
      <c r="AI116" s="160"/>
      <c r="AJ116" s="129"/>
      <c r="AK116" s="131" t="s">
        <v>233</v>
      </c>
      <c r="AL116" s="105"/>
      <c r="AM116" s="105"/>
      <c r="AN116" s="70" t="str">
        <f t="shared" si="24"/>
        <v/>
      </c>
      <c r="AO116" s="105"/>
      <c r="AP116" s="70" t="str">
        <f t="shared" si="25"/>
        <v/>
      </c>
      <c r="AQ116" s="105"/>
      <c r="AR116" s="70" t="str">
        <f t="shared" si="14"/>
        <v/>
      </c>
      <c r="AS116" s="105"/>
      <c r="AT116" s="70" t="str">
        <f t="shared" si="15"/>
        <v/>
      </c>
      <c r="AU116" s="105"/>
      <c r="AV116" s="70" t="str">
        <f t="shared" si="26"/>
        <v/>
      </c>
      <c r="AW116" s="105"/>
      <c r="AX116" s="70" t="str">
        <f t="shared" si="17"/>
        <v/>
      </c>
      <c r="AY116" s="105"/>
      <c r="AZ116" s="70" t="str">
        <f t="shared" si="18"/>
        <v/>
      </c>
      <c r="BA116" s="108"/>
      <c r="BB116" s="108"/>
      <c r="BC116" s="105"/>
      <c r="BD116" s="108"/>
      <c r="BE116" s="108"/>
      <c r="BF116" s="108"/>
      <c r="BG116" s="108"/>
      <c r="BH116" s="169"/>
      <c r="BI116" s="108"/>
      <c r="BJ116" s="108"/>
      <c r="BK116" s="169"/>
      <c r="BL116" s="169"/>
      <c r="BM116" s="175"/>
      <c r="BN116" s="178"/>
    </row>
    <row r="117" spans="1:66" ht="63" customHeight="1" x14ac:dyDescent="0.2">
      <c r="A117" s="143"/>
      <c r="B117" s="134"/>
      <c r="C117" s="144"/>
      <c r="D117" s="145"/>
      <c r="E117" s="137"/>
      <c r="F117" s="137"/>
      <c r="G117" s="66" t="s">
        <v>230</v>
      </c>
      <c r="H117" s="71" t="s">
        <v>331</v>
      </c>
      <c r="I117" s="137"/>
      <c r="J117" s="66" t="s">
        <v>274</v>
      </c>
      <c r="K117" s="134"/>
      <c r="L117" s="134"/>
      <c r="M117" s="134"/>
      <c r="N117" s="134"/>
      <c r="O117" s="134"/>
      <c r="P117" s="134"/>
      <c r="Q117" s="134"/>
      <c r="R117" s="134"/>
      <c r="S117" s="134"/>
      <c r="T117" s="134"/>
      <c r="U117" s="134"/>
      <c r="V117" s="134"/>
      <c r="W117" s="134"/>
      <c r="X117" s="134"/>
      <c r="Y117" s="134"/>
      <c r="Z117" s="134"/>
      <c r="AA117" s="134"/>
      <c r="AB117" s="134"/>
      <c r="AC117" s="134"/>
      <c r="AD117" s="137"/>
      <c r="AE117" s="134"/>
      <c r="AF117" s="137"/>
      <c r="AG117" s="137" t="str">
        <f>+IF(OR(AE117=1,AE117&lt;=5),"Moderado",IF(OR(AE117=6,AE117&lt;=11),"Mayor","Catastrófico"))</f>
        <v>Moderado</v>
      </c>
      <c r="AH117" s="162"/>
      <c r="AI117" s="160"/>
      <c r="AJ117" s="129"/>
      <c r="AK117" s="133"/>
      <c r="AL117" s="106"/>
      <c r="AM117" s="106"/>
      <c r="AN117" s="70" t="str">
        <f t="shared" si="24"/>
        <v/>
      </c>
      <c r="AO117" s="106"/>
      <c r="AP117" s="70" t="str">
        <f t="shared" si="25"/>
        <v/>
      </c>
      <c r="AQ117" s="106"/>
      <c r="AR117" s="70" t="str">
        <f t="shared" si="14"/>
        <v/>
      </c>
      <c r="AS117" s="106"/>
      <c r="AT117" s="70" t="str">
        <f t="shared" si="15"/>
        <v/>
      </c>
      <c r="AU117" s="106"/>
      <c r="AV117" s="70" t="str">
        <f t="shared" si="26"/>
        <v/>
      </c>
      <c r="AW117" s="106"/>
      <c r="AX117" s="70" t="str">
        <f t="shared" si="17"/>
        <v/>
      </c>
      <c r="AY117" s="106"/>
      <c r="AZ117" s="70" t="str">
        <f t="shared" si="18"/>
        <v/>
      </c>
      <c r="BA117" s="109"/>
      <c r="BB117" s="109"/>
      <c r="BC117" s="106"/>
      <c r="BD117" s="109"/>
      <c r="BE117" s="109"/>
      <c r="BF117" s="109"/>
      <c r="BG117" s="108"/>
      <c r="BH117" s="169"/>
      <c r="BI117" s="108"/>
      <c r="BJ117" s="108"/>
      <c r="BK117" s="169"/>
      <c r="BL117" s="169"/>
      <c r="BM117" s="175"/>
      <c r="BN117" s="178"/>
    </row>
    <row r="118" spans="1:66" ht="49.5" customHeight="1" x14ac:dyDescent="0.2">
      <c r="A118" s="143"/>
      <c r="B118" s="134"/>
      <c r="C118" s="144"/>
      <c r="D118" s="145"/>
      <c r="E118" s="137"/>
      <c r="F118" s="137"/>
      <c r="G118" s="66" t="s">
        <v>231</v>
      </c>
      <c r="H118" s="71" t="s">
        <v>331</v>
      </c>
      <c r="I118" s="137"/>
      <c r="J118" s="119" t="s">
        <v>275</v>
      </c>
      <c r="K118" s="134"/>
      <c r="L118" s="134"/>
      <c r="M118" s="134"/>
      <c r="N118" s="134"/>
      <c r="O118" s="134"/>
      <c r="P118" s="134"/>
      <c r="Q118" s="134"/>
      <c r="R118" s="134"/>
      <c r="S118" s="134"/>
      <c r="T118" s="134"/>
      <c r="U118" s="134"/>
      <c r="V118" s="134"/>
      <c r="W118" s="134"/>
      <c r="X118" s="134"/>
      <c r="Y118" s="134"/>
      <c r="Z118" s="134"/>
      <c r="AA118" s="134"/>
      <c r="AB118" s="134"/>
      <c r="AC118" s="134"/>
      <c r="AD118" s="137"/>
      <c r="AE118" s="134"/>
      <c r="AF118" s="137"/>
      <c r="AG118" s="137" t="str">
        <f>+IF(OR(AE118=1,AE118&lt;=5),"Moderado",IF(OR(AE118=6,AE118&lt;=11),"Mayor","Catastrófico"))</f>
        <v>Moderado</v>
      </c>
      <c r="AH118" s="162"/>
      <c r="AI118" s="160"/>
      <c r="AJ118" s="128" t="s">
        <v>336</v>
      </c>
      <c r="AK118" s="93" t="s">
        <v>229</v>
      </c>
      <c r="AL118" s="104" t="s">
        <v>107</v>
      </c>
      <c r="AM118" s="104" t="s">
        <v>168</v>
      </c>
      <c r="AN118" s="70">
        <f>+IF(AM118="si",15,"")</f>
        <v>15</v>
      </c>
      <c r="AO118" s="104" t="s">
        <v>168</v>
      </c>
      <c r="AP118" s="70">
        <f>+IF(AO118="si",15,"")</f>
        <v>15</v>
      </c>
      <c r="AQ118" s="104" t="s">
        <v>168</v>
      </c>
      <c r="AR118" s="70">
        <f t="shared" si="14"/>
        <v>15</v>
      </c>
      <c r="AS118" s="104" t="s">
        <v>191</v>
      </c>
      <c r="AT118" s="70">
        <f t="shared" si="15"/>
        <v>15</v>
      </c>
      <c r="AU118" s="104" t="s">
        <v>168</v>
      </c>
      <c r="AV118" s="70">
        <f t="shared" si="26"/>
        <v>15</v>
      </c>
      <c r="AW118" s="104" t="s">
        <v>168</v>
      </c>
      <c r="AX118" s="70">
        <f t="shared" si="17"/>
        <v>15</v>
      </c>
      <c r="AY118" s="104" t="s">
        <v>169</v>
      </c>
      <c r="AZ118" s="70">
        <f t="shared" si="18"/>
        <v>10</v>
      </c>
      <c r="BA118" s="107">
        <f t="shared" ref="BA118" si="27">IF((SUM(AN118,AP118,AR118,AT118,AV118,AX118,AZ118)=0),"",(SUM(AN118,AP118,AR118,AT118,AV118,AX118,AZ118)))</f>
        <v>100</v>
      </c>
      <c r="BB118" s="107" t="str">
        <f t="shared" ref="BB118" si="28">IF(BA118&lt;=85,"Débil",IF(BA118&lt;=95,"Moderado",IF(BA118=100,"Fuerte","")))</f>
        <v>Fuerte</v>
      </c>
      <c r="BC118" s="104" t="s">
        <v>170</v>
      </c>
      <c r="BD118" s="107" t="str">
        <f t="shared" ref="BD118" si="29">+IF(BC118="siempre","Fuerte",IF(BC118="Algunas veces","Moderado","Débil"))</f>
        <v>Fuerte</v>
      </c>
      <c r="BE118" s="107" t="str">
        <f t="shared" ref="BE118" si="30">IF(AND(BB118="Fuerte",BD118="Fuerte"),"Fuerte",IF(AND(BB118="Fuerte",BD118="Moderado"),"Moderado",IF(AND(BB118="Moderado",BD118="Fuerte"),"Moderado",IF(AND(BB118="Moderado",BD118="Moderado"),"Moderado","Débil"))))</f>
        <v>Fuerte</v>
      </c>
      <c r="BF118" s="107">
        <v>100</v>
      </c>
      <c r="BG118" s="108"/>
      <c r="BH118" s="169"/>
      <c r="BI118" s="108"/>
      <c r="BJ118" s="108"/>
      <c r="BK118" s="169"/>
      <c r="BL118" s="169"/>
      <c r="BM118" s="175"/>
      <c r="BN118" s="178"/>
    </row>
    <row r="119" spans="1:66" ht="64.5" customHeight="1" x14ac:dyDescent="0.2">
      <c r="A119" s="143"/>
      <c r="B119" s="134"/>
      <c r="C119" s="144"/>
      <c r="D119" s="145"/>
      <c r="E119" s="137"/>
      <c r="F119" s="137"/>
      <c r="G119" s="119" t="s">
        <v>232</v>
      </c>
      <c r="H119" s="125" t="s">
        <v>331</v>
      </c>
      <c r="I119" s="137"/>
      <c r="J119" s="120"/>
      <c r="K119" s="134"/>
      <c r="L119" s="134"/>
      <c r="M119" s="134"/>
      <c r="N119" s="134"/>
      <c r="O119" s="134"/>
      <c r="P119" s="134"/>
      <c r="Q119" s="134"/>
      <c r="R119" s="134"/>
      <c r="S119" s="134"/>
      <c r="T119" s="134"/>
      <c r="U119" s="134"/>
      <c r="V119" s="134"/>
      <c r="W119" s="134"/>
      <c r="X119" s="134"/>
      <c r="Y119" s="134"/>
      <c r="Z119" s="134"/>
      <c r="AA119" s="134"/>
      <c r="AB119" s="134"/>
      <c r="AC119" s="134"/>
      <c r="AD119" s="137"/>
      <c r="AE119" s="134"/>
      <c r="AF119" s="137"/>
      <c r="AG119" s="137"/>
      <c r="AH119" s="162"/>
      <c r="AI119" s="160"/>
      <c r="AJ119" s="129"/>
      <c r="AK119" s="131" t="s">
        <v>230</v>
      </c>
      <c r="AL119" s="105"/>
      <c r="AM119" s="105"/>
      <c r="AN119" s="70" t="str">
        <f t="shared" ref="AN119:AN121" si="31">+IF(AM119="si",15,"")</f>
        <v/>
      </c>
      <c r="AO119" s="105"/>
      <c r="AP119" s="70" t="str">
        <f t="shared" ref="AP119:AP121" si="32">+IF(AO119="si",15,"")</f>
        <v/>
      </c>
      <c r="AQ119" s="105"/>
      <c r="AR119" s="70" t="str">
        <f t="shared" si="14"/>
        <v/>
      </c>
      <c r="AS119" s="105"/>
      <c r="AT119" s="70"/>
      <c r="AU119" s="105"/>
      <c r="AV119" s="70"/>
      <c r="AW119" s="105"/>
      <c r="AX119" s="70"/>
      <c r="AY119" s="105"/>
      <c r="AZ119" s="70"/>
      <c r="BA119" s="108"/>
      <c r="BB119" s="108"/>
      <c r="BC119" s="105"/>
      <c r="BD119" s="108"/>
      <c r="BE119" s="108"/>
      <c r="BF119" s="108"/>
      <c r="BG119" s="108"/>
      <c r="BH119" s="169"/>
      <c r="BI119" s="108"/>
      <c r="BJ119" s="108"/>
      <c r="BK119" s="169"/>
      <c r="BL119" s="169"/>
      <c r="BM119" s="175"/>
      <c r="BN119" s="178"/>
    </row>
    <row r="120" spans="1:66" ht="13.5" customHeight="1" x14ac:dyDescent="0.2">
      <c r="A120" s="143"/>
      <c r="B120" s="134"/>
      <c r="C120" s="144"/>
      <c r="D120" s="145"/>
      <c r="E120" s="137"/>
      <c r="F120" s="137"/>
      <c r="G120" s="121"/>
      <c r="H120" s="127"/>
      <c r="I120" s="137"/>
      <c r="J120" s="120"/>
      <c r="K120" s="134"/>
      <c r="L120" s="134"/>
      <c r="M120" s="134"/>
      <c r="N120" s="134"/>
      <c r="O120" s="134"/>
      <c r="P120" s="134"/>
      <c r="Q120" s="134"/>
      <c r="R120" s="134"/>
      <c r="S120" s="134"/>
      <c r="T120" s="134"/>
      <c r="U120" s="134"/>
      <c r="V120" s="134"/>
      <c r="W120" s="134"/>
      <c r="X120" s="134"/>
      <c r="Y120" s="134"/>
      <c r="Z120" s="134"/>
      <c r="AA120" s="134"/>
      <c r="AB120" s="134"/>
      <c r="AC120" s="134"/>
      <c r="AD120" s="137"/>
      <c r="AE120" s="134"/>
      <c r="AF120" s="137"/>
      <c r="AG120" s="137"/>
      <c r="AH120" s="162"/>
      <c r="AI120" s="160"/>
      <c r="AJ120" s="129"/>
      <c r="AK120" s="132"/>
      <c r="AL120" s="105"/>
      <c r="AM120" s="105"/>
      <c r="AN120" s="70" t="str">
        <f t="shared" si="31"/>
        <v/>
      </c>
      <c r="AO120" s="105"/>
      <c r="AP120" s="70" t="str">
        <f t="shared" si="32"/>
        <v/>
      </c>
      <c r="AQ120" s="105"/>
      <c r="AR120" s="70" t="str">
        <f t="shared" si="14"/>
        <v/>
      </c>
      <c r="AS120" s="105"/>
      <c r="AT120" s="70" t="str">
        <f t="shared" si="15"/>
        <v/>
      </c>
      <c r="AU120" s="105"/>
      <c r="AV120" s="70" t="str">
        <f t="shared" si="26"/>
        <v/>
      </c>
      <c r="AW120" s="105"/>
      <c r="AX120" s="70" t="str">
        <f t="shared" si="17"/>
        <v/>
      </c>
      <c r="AY120" s="105"/>
      <c r="AZ120" s="70" t="str">
        <f t="shared" si="18"/>
        <v/>
      </c>
      <c r="BA120" s="108"/>
      <c r="BB120" s="108"/>
      <c r="BC120" s="105"/>
      <c r="BD120" s="108"/>
      <c r="BE120" s="108"/>
      <c r="BF120" s="108"/>
      <c r="BG120" s="108"/>
      <c r="BH120" s="169"/>
      <c r="BI120" s="108"/>
      <c r="BJ120" s="108"/>
      <c r="BK120" s="169"/>
      <c r="BL120" s="169"/>
      <c r="BM120" s="175"/>
      <c r="BN120" s="178"/>
    </row>
    <row r="121" spans="1:66" ht="41.25" customHeight="1" x14ac:dyDescent="0.2">
      <c r="A121" s="143"/>
      <c r="B121" s="134"/>
      <c r="C121" s="144"/>
      <c r="D121" s="145"/>
      <c r="E121" s="137"/>
      <c r="F121" s="137"/>
      <c r="G121" s="119" t="s">
        <v>233</v>
      </c>
      <c r="H121" s="125" t="s">
        <v>331</v>
      </c>
      <c r="I121" s="137"/>
      <c r="J121" s="120"/>
      <c r="K121" s="134"/>
      <c r="L121" s="134"/>
      <c r="M121" s="134"/>
      <c r="N121" s="134"/>
      <c r="O121" s="134"/>
      <c r="P121" s="134"/>
      <c r="Q121" s="134"/>
      <c r="R121" s="134"/>
      <c r="S121" s="134"/>
      <c r="T121" s="134"/>
      <c r="U121" s="134"/>
      <c r="V121" s="134"/>
      <c r="W121" s="134"/>
      <c r="X121" s="134"/>
      <c r="Y121" s="134"/>
      <c r="Z121" s="134"/>
      <c r="AA121" s="134"/>
      <c r="AB121" s="134"/>
      <c r="AC121" s="134"/>
      <c r="AD121" s="137"/>
      <c r="AE121" s="134"/>
      <c r="AF121" s="137"/>
      <c r="AG121" s="137"/>
      <c r="AH121" s="162"/>
      <c r="AI121" s="160"/>
      <c r="AJ121" s="129"/>
      <c r="AK121" s="132"/>
      <c r="AL121" s="105"/>
      <c r="AM121" s="105"/>
      <c r="AN121" s="70" t="str">
        <f t="shared" si="31"/>
        <v/>
      </c>
      <c r="AO121" s="105"/>
      <c r="AP121" s="70" t="str">
        <f t="shared" si="32"/>
        <v/>
      </c>
      <c r="AQ121" s="105"/>
      <c r="AR121" s="70" t="str">
        <f t="shared" si="14"/>
        <v/>
      </c>
      <c r="AS121" s="105"/>
      <c r="AT121" s="70" t="str">
        <f t="shared" si="15"/>
        <v/>
      </c>
      <c r="AU121" s="105"/>
      <c r="AV121" s="70" t="str">
        <f>+IF(AU121="si",15,"")</f>
        <v/>
      </c>
      <c r="AW121" s="105"/>
      <c r="AX121" s="70" t="str">
        <f t="shared" si="17"/>
        <v/>
      </c>
      <c r="AY121" s="105"/>
      <c r="AZ121" s="70" t="str">
        <f t="shared" si="18"/>
        <v/>
      </c>
      <c r="BA121" s="108"/>
      <c r="BB121" s="108"/>
      <c r="BC121" s="105"/>
      <c r="BD121" s="108"/>
      <c r="BE121" s="108"/>
      <c r="BF121" s="108"/>
      <c r="BG121" s="108"/>
      <c r="BH121" s="169"/>
      <c r="BI121" s="108"/>
      <c r="BJ121" s="108"/>
      <c r="BK121" s="169"/>
      <c r="BL121" s="169"/>
      <c r="BM121" s="175"/>
      <c r="BN121" s="178"/>
    </row>
    <row r="122" spans="1:66" ht="25.5" customHeight="1" x14ac:dyDescent="0.2">
      <c r="A122" s="143"/>
      <c r="B122" s="134"/>
      <c r="C122" s="144"/>
      <c r="D122" s="145"/>
      <c r="E122" s="137"/>
      <c r="F122" s="137"/>
      <c r="G122" s="121"/>
      <c r="H122" s="127"/>
      <c r="I122" s="137"/>
      <c r="J122" s="121"/>
      <c r="K122" s="134"/>
      <c r="L122" s="134"/>
      <c r="M122" s="134"/>
      <c r="N122" s="134"/>
      <c r="O122" s="134"/>
      <c r="P122" s="134"/>
      <c r="Q122" s="134"/>
      <c r="R122" s="134"/>
      <c r="S122" s="134"/>
      <c r="T122" s="134"/>
      <c r="U122" s="134"/>
      <c r="V122" s="134"/>
      <c r="W122" s="134"/>
      <c r="X122" s="134"/>
      <c r="Y122" s="134"/>
      <c r="Z122" s="134"/>
      <c r="AA122" s="134"/>
      <c r="AB122" s="134"/>
      <c r="AC122" s="134"/>
      <c r="AD122" s="137"/>
      <c r="AE122" s="134"/>
      <c r="AF122" s="137"/>
      <c r="AG122" s="137" t="str">
        <f>+IF(OR(AE122=1,AE122&lt;=5),"Moderado",IF(OR(AE122=6,AE122&lt;=11),"Mayor","Catastrófico"))</f>
        <v>Moderado</v>
      </c>
      <c r="AH122" s="162"/>
      <c r="AI122" s="160"/>
      <c r="AJ122" s="130"/>
      <c r="AK122" s="133"/>
      <c r="AL122" s="106"/>
      <c r="AM122" s="106"/>
      <c r="AN122" s="70" t="str">
        <f t="shared" si="12"/>
        <v/>
      </c>
      <c r="AO122" s="106"/>
      <c r="AP122" s="70" t="str">
        <f t="shared" si="13"/>
        <v/>
      </c>
      <c r="AQ122" s="106"/>
      <c r="AR122" s="70" t="str">
        <f t="shared" si="14"/>
        <v/>
      </c>
      <c r="AS122" s="106"/>
      <c r="AT122" s="70" t="str">
        <f t="shared" si="15"/>
        <v/>
      </c>
      <c r="AU122" s="106"/>
      <c r="AV122" s="70" t="str">
        <f t="shared" si="16"/>
        <v/>
      </c>
      <c r="AW122" s="106"/>
      <c r="AX122" s="70" t="str">
        <f t="shared" si="17"/>
        <v/>
      </c>
      <c r="AY122" s="106"/>
      <c r="AZ122" s="70" t="str">
        <f t="shared" si="18"/>
        <v/>
      </c>
      <c r="BA122" s="109"/>
      <c r="BB122" s="109"/>
      <c r="BC122" s="106"/>
      <c r="BD122" s="109"/>
      <c r="BE122" s="109"/>
      <c r="BF122" s="109"/>
      <c r="BG122" s="109"/>
      <c r="BH122" s="170"/>
      <c r="BI122" s="109"/>
      <c r="BJ122" s="109"/>
      <c r="BK122" s="170"/>
      <c r="BL122" s="170"/>
      <c r="BM122" s="176"/>
      <c r="BN122" s="179"/>
    </row>
    <row r="123" spans="1:66" ht="88.5" customHeight="1" x14ac:dyDescent="0.2">
      <c r="A123" s="143" t="s">
        <v>84</v>
      </c>
      <c r="B123" s="134" t="s">
        <v>220</v>
      </c>
      <c r="C123" s="144" t="s">
        <v>327</v>
      </c>
      <c r="D123" s="145" t="str">
        <f>+'Riesgo Corrupción'!C25</f>
        <v>Fraude en la liquidación de la nómina en beneficio de un tercero.</v>
      </c>
      <c r="E123" s="137" t="s">
        <v>124</v>
      </c>
      <c r="F123" s="137" t="s">
        <v>136</v>
      </c>
      <c r="G123" s="154" t="s">
        <v>227</v>
      </c>
      <c r="H123" s="125" t="s">
        <v>331</v>
      </c>
      <c r="I123" s="137" t="s">
        <v>101</v>
      </c>
      <c r="J123" s="119" t="s">
        <v>276</v>
      </c>
      <c r="K123" s="134" t="s">
        <v>172</v>
      </c>
      <c r="L123" s="134" t="s">
        <v>168</v>
      </c>
      <c r="M123" s="134" t="s">
        <v>168</v>
      </c>
      <c r="N123" s="134" t="s">
        <v>168</v>
      </c>
      <c r="O123" s="134" t="s">
        <v>168</v>
      </c>
      <c r="P123" s="134" t="s">
        <v>168</v>
      </c>
      <c r="Q123" s="134" t="s">
        <v>168</v>
      </c>
      <c r="R123" s="134" t="s">
        <v>172</v>
      </c>
      <c r="S123" s="134" t="s">
        <v>168</v>
      </c>
      <c r="T123" s="134" t="s">
        <v>168</v>
      </c>
      <c r="U123" s="134" t="s">
        <v>168</v>
      </c>
      <c r="V123" s="134" t="s">
        <v>168</v>
      </c>
      <c r="W123" s="134" t="s">
        <v>168</v>
      </c>
      <c r="X123" s="134" t="s">
        <v>168</v>
      </c>
      <c r="Y123" s="134" t="s">
        <v>168</v>
      </c>
      <c r="Z123" s="134" t="s">
        <v>172</v>
      </c>
      <c r="AA123" s="134" t="s">
        <v>172</v>
      </c>
      <c r="AB123" s="134" t="s">
        <v>168</v>
      </c>
      <c r="AC123" s="134" t="s">
        <v>172</v>
      </c>
      <c r="AD123" s="137">
        <f>COUNTIF(K123:AC128, "SI")</f>
        <v>14</v>
      </c>
      <c r="AE123" s="134" t="s">
        <v>130</v>
      </c>
      <c r="AF123" s="137">
        <f>+VLOOKUP(AE123,[6]Listados!$K$8:$L$12,2,0)</f>
        <v>3</v>
      </c>
      <c r="AG123" s="137" t="str">
        <f>+IF(OR(AD123=1,AD123&lt;=5),"Moderado",IF(OR(AD123=6,AD123&lt;=11),"Mayor","Catastrófico"))</f>
        <v>Catastrófico</v>
      </c>
      <c r="AH123" s="162" t="e">
        <f>+VLOOKUP(AG123,[6]Listados!K133:L137,2,0)</f>
        <v>#N/A</v>
      </c>
      <c r="AI123" s="160" t="str">
        <f>IF(AND(AE123&lt;&gt;"",AG123&lt;&gt;""),VLOOKUP(AE123&amp;AG123,Listados!$M$3:$N$27,2,FALSE),"")</f>
        <v>Extremo</v>
      </c>
      <c r="AJ123" s="128" t="str">
        <f>+'Descripción del Control '!B$23</f>
        <v xml:space="preserve">El Profesional Especializado de nómina, cada vez que va a liquidar la nómina de la SDG da estricto cumplimiento a lo establecido en las instrucciones GCO-GTH-IN003 en el ítem LIQUIDACION DE NOMINA, y remite a la Subsecretaría de Gestión Institucional para revisión. En caso de que existan observaciones sobre los reportes consolidados para el ajuste de la liquidación de nómina la Subsecretaria envía a la Dirección de Talento Humano para los ajustes pertinentes. Como evidencia quedan los registros de las operaciones en el SIAP y las comunicaciones oficiales generadas. </v>
      </c>
      <c r="AK123" s="128" t="s">
        <v>227</v>
      </c>
      <c r="AL123" s="104" t="s">
        <v>107</v>
      </c>
      <c r="AM123" s="104" t="s">
        <v>168</v>
      </c>
      <c r="AN123" s="70">
        <f>+IF(AM123="si",15,"")</f>
        <v>15</v>
      </c>
      <c r="AO123" s="104" t="s">
        <v>168</v>
      </c>
      <c r="AP123" s="70">
        <f>+IF(AO123="si",15,"")</f>
        <v>15</v>
      </c>
      <c r="AQ123" s="104" t="s">
        <v>168</v>
      </c>
      <c r="AR123" s="70">
        <f t="shared" si="14"/>
        <v>15</v>
      </c>
      <c r="AS123" s="104" t="s">
        <v>191</v>
      </c>
      <c r="AT123" s="70">
        <f t="shared" si="15"/>
        <v>15</v>
      </c>
      <c r="AU123" s="104" t="s">
        <v>168</v>
      </c>
      <c r="AV123" s="70">
        <f>+IF(AU123="si",15,"")</f>
        <v>15</v>
      </c>
      <c r="AW123" s="104" t="s">
        <v>168</v>
      </c>
      <c r="AX123" s="70">
        <f t="shared" si="17"/>
        <v>15</v>
      </c>
      <c r="AY123" s="104" t="s">
        <v>169</v>
      </c>
      <c r="AZ123" s="70">
        <f t="shared" si="18"/>
        <v>10</v>
      </c>
      <c r="BA123" s="104">
        <f t="shared" si="19"/>
        <v>100</v>
      </c>
      <c r="BB123" s="104" t="str">
        <f t="shared" si="20"/>
        <v>Fuerte</v>
      </c>
      <c r="BC123" s="104" t="s">
        <v>170</v>
      </c>
      <c r="BD123" s="104" t="str">
        <f t="shared" si="22"/>
        <v>Fuerte</v>
      </c>
      <c r="BE123" s="104" t="str">
        <f t="shared" si="21"/>
        <v>Fuerte</v>
      </c>
      <c r="BF123" s="104">
        <f t="shared" si="23"/>
        <v>100</v>
      </c>
      <c r="BG123" s="137">
        <v>100</v>
      </c>
      <c r="BH123" s="146" t="str">
        <f>IF(BG123&lt;=50, "Débil", IF(BG123&lt;=99,"Moderado","Fuerte"))</f>
        <v>Fuerte</v>
      </c>
      <c r="BI123" s="137">
        <f>+IF(BH123="Fuerte",2,IF(BH123="Moderado",1,0))</f>
        <v>2</v>
      </c>
      <c r="BJ123" s="137">
        <f>+AF123-BI123</f>
        <v>1</v>
      </c>
      <c r="BK123" s="146" t="str">
        <f>+VLOOKUP(BJ123,Listados!$J$18:$K$24,2,TRUE)</f>
        <v>Rara Vez</v>
      </c>
      <c r="BL123" s="146" t="str">
        <f>IF(ISBLANK(AG123),"",AG123)</f>
        <v>Catastrófico</v>
      </c>
      <c r="BM123" s="160" t="str">
        <f>IF(AND(BK123&lt;&gt;"",BL123&lt;&gt;""),VLOOKUP(BK123&amp;BL123,Listados!$M$3:$N$27,2,FALSE),"")</f>
        <v>Extremo</v>
      </c>
      <c r="BN123" s="161" t="str">
        <f>+VLOOKUP(BM123,Listados!$P$3:$Q$6,2,FALSE)</f>
        <v>Evitar el riesgo</v>
      </c>
    </row>
    <row r="124" spans="1:66" ht="17.25" customHeight="1" x14ac:dyDescent="0.2">
      <c r="A124" s="143"/>
      <c r="B124" s="134"/>
      <c r="C124" s="144"/>
      <c r="D124" s="145"/>
      <c r="E124" s="137"/>
      <c r="F124" s="137"/>
      <c r="G124" s="155"/>
      <c r="H124" s="126"/>
      <c r="I124" s="137"/>
      <c r="J124" s="120"/>
      <c r="K124" s="134"/>
      <c r="L124" s="134"/>
      <c r="M124" s="134"/>
      <c r="N124" s="134"/>
      <c r="O124" s="134"/>
      <c r="P124" s="134"/>
      <c r="Q124" s="134"/>
      <c r="R124" s="134"/>
      <c r="S124" s="134"/>
      <c r="T124" s="134"/>
      <c r="U124" s="134"/>
      <c r="V124" s="134"/>
      <c r="W124" s="134"/>
      <c r="X124" s="134"/>
      <c r="Y124" s="134"/>
      <c r="Z124" s="134"/>
      <c r="AA124" s="134"/>
      <c r="AB124" s="134"/>
      <c r="AC124" s="134"/>
      <c r="AD124" s="137"/>
      <c r="AE124" s="134"/>
      <c r="AF124" s="137"/>
      <c r="AG124" s="137" t="str">
        <f>+IF(OR(AE124=1,AE124&lt;=5),"Moderado",IF(OR(AE124=6,AE124&lt;=11),"Mayor","Catastrófico"))</f>
        <v>Moderado</v>
      </c>
      <c r="AH124" s="162"/>
      <c r="AI124" s="160"/>
      <c r="AJ124" s="129"/>
      <c r="AK124" s="129"/>
      <c r="AL124" s="105"/>
      <c r="AM124" s="105"/>
      <c r="AN124" s="70" t="str">
        <f t="shared" si="12"/>
        <v/>
      </c>
      <c r="AO124" s="105"/>
      <c r="AP124" s="70" t="str">
        <f t="shared" si="13"/>
        <v/>
      </c>
      <c r="AQ124" s="105"/>
      <c r="AR124" s="70" t="str">
        <f t="shared" si="14"/>
        <v/>
      </c>
      <c r="AS124" s="105"/>
      <c r="AT124" s="70" t="str">
        <f t="shared" si="15"/>
        <v/>
      </c>
      <c r="AU124" s="105"/>
      <c r="AV124" s="70" t="str">
        <f t="shared" si="16"/>
        <v/>
      </c>
      <c r="AW124" s="105"/>
      <c r="AX124" s="70" t="str">
        <f t="shared" si="17"/>
        <v/>
      </c>
      <c r="AY124" s="105"/>
      <c r="AZ124" s="70" t="str">
        <f t="shared" si="18"/>
        <v/>
      </c>
      <c r="BA124" s="105" t="str">
        <f t="shared" si="19"/>
        <v/>
      </c>
      <c r="BB124" s="105" t="str">
        <f t="shared" si="20"/>
        <v/>
      </c>
      <c r="BC124" s="105"/>
      <c r="BD124" s="105" t="str">
        <f t="shared" si="22"/>
        <v>Débil</v>
      </c>
      <c r="BE124" s="105" t="str">
        <f t="shared" si="21"/>
        <v>Débil</v>
      </c>
      <c r="BF124" s="105">
        <f t="shared" si="23"/>
        <v>0</v>
      </c>
      <c r="BG124" s="137"/>
      <c r="BH124" s="146"/>
      <c r="BI124" s="137"/>
      <c r="BJ124" s="137"/>
      <c r="BK124" s="146"/>
      <c r="BL124" s="146"/>
      <c r="BM124" s="160"/>
      <c r="BN124" s="161"/>
    </row>
    <row r="125" spans="1:66" ht="17.25" customHeight="1" x14ac:dyDescent="0.2">
      <c r="A125" s="143"/>
      <c r="B125" s="134"/>
      <c r="C125" s="144"/>
      <c r="D125" s="145"/>
      <c r="E125" s="137"/>
      <c r="F125" s="137"/>
      <c r="G125" s="155"/>
      <c r="H125" s="126"/>
      <c r="I125" s="137"/>
      <c r="J125" s="120"/>
      <c r="K125" s="134"/>
      <c r="L125" s="134"/>
      <c r="M125" s="134"/>
      <c r="N125" s="134"/>
      <c r="O125" s="134"/>
      <c r="P125" s="134"/>
      <c r="Q125" s="134"/>
      <c r="R125" s="134"/>
      <c r="S125" s="134"/>
      <c r="T125" s="134"/>
      <c r="U125" s="134"/>
      <c r="V125" s="134"/>
      <c r="W125" s="134"/>
      <c r="X125" s="134"/>
      <c r="Y125" s="134"/>
      <c r="Z125" s="134"/>
      <c r="AA125" s="134"/>
      <c r="AB125" s="134"/>
      <c r="AC125" s="134"/>
      <c r="AD125" s="137"/>
      <c r="AE125" s="134"/>
      <c r="AF125" s="137"/>
      <c r="AG125" s="137" t="str">
        <f>+IF(OR(AE125=1,AE125&lt;=5),"Moderado",IF(OR(AE125=6,AE125&lt;=11),"Mayor","Catastrófico"))</f>
        <v>Moderado</v>
      </c>
      <c r="AH125" s="162"/>
      <c r="AI125" s="160"/>
      <c r="AJ125" s="129"/>
      <c r="AK125" s="129"/>
      <c r="AL125" s="105"/>
      <c r="AM125" s="105"/>
      <c r="AN125" s="70" t="str">
        <f t="shared" si="12"/>
        <v/>
      </c>
      <c r="AO125" s="105"/>
      <c r="AP125" s="70" t="str">
        <f t="shared" si="13"/>
        <v/>
      </c>
      <c r="AQ125" s="105"/>
      <c r="AR125" s="70" t="str">
        <f t="shared" si="14"/>
        <v/>
      </c>
      <c r="AS125" s="105"/>
      <c r="AT125" s="70" t="str">
        <f t="shared" si="15"/>
        <v/>
      </c>
      <c r="AU125" s="105"/>
      <c r="AV125" s="70" t="str">
        <f t="shared" si="16"/>
        <v/>
      </c>
      <c r="AW125" s="105"/>
      <c r="AX125" s="70" t="str">
        <f t="shared" si="17"/>
        <v/>
      </c>
      <c r="AY125" s="105"/>
      <c r="AZ125" s="70" t="str">
        <f t="shared" si="18"/>
        <v/>
      </c>
      <c r="BA125" s="105" t="str">
        <f t="shared" si="19"/>
        <v/>
      </c>
      <c r="BB125" s="105" t="str">
        <f t="shared" si="20"/>
        <v/>
      </c>
      <c r="BC125" s="105"/>
      <c r="BD125" s="105" t="str">
        <f t="shared" si="22"/>
        <v>Débil</v>
      </c>
      <c r="BE125" s="105" t="str">
        <f t="shared" si="21"/>
        <v>Débil</v>
      </c>
      <c r="BF125" s="105">
        <f t="shared" si="23"/>
        <v>0</v>
      </c>
      <c r="BG125" s="137"/>
      <c r="BH125" s="146"/>
      <c r="BI125" s="137"/>
      <c r="BJ125" s="137"/>
      <c r="BK125" s="146"/>
      <c r="BL125" s="146"/>
      <c r="BM125" s="160"/>
      <c r="BN125" s="161"/>
    </row>
    <row r="126" spans="1:66" ht="17.25" customHeight="1" x14ac:dyDescent="0.2">
      <c r="A126" s="143"/>
      <c r="B126" s="134"/>
      <c r="C126" s="144"/>
      <c r="D126" s="145"/>
      <c r="E126" s="137"/>
      <c r="F126" s="137"/>
      <c r="G126" s="155"/>
      <c r="H126" s="126"/>
      <c r="I126" s="137"/>
      <c r="J126" s="120"/>
      <c r="K126" s="134"/>
      <c r="L126" s="134"/>
      <c r="M126" s="134"/>
      <c r="N126" s="134"/>
      <c r="O126" s="134"/>
      <c r="P126" s="134"/>
      <c r="Q126" s="134"/>
      <c r="R126" s="134"/>
      <c r="S126" s="134"/>
      <c r="T126" s="134"/>
      <c r="U126" s="134"/>
      <c r="V126" s="134"/>
      <c r="W126" s="134"/>
      <c r="X126" s="134"/>
      <c r="Y126" s="134"/>
      <c r="Z126" s="134"/>
      <c r="AA126" s="134"/>
      <c r="AB126" s="134"/>
      <c r="AC126" s="134"/>
      <c r="AD126" s="137"/>
      <c r="AE126" s="134"/>
      <c r="AF126" s="137"/>
      <c r="AG126" s="137" t="str">
        <f>+IF(OR(AE126=1,AE126&lt;=5),"Moderado",IF(OR(AE126=6,AE126&lt;=11),"Mayor","Catastrófico"))</f>
        <v>Moderado</v>
      </c>
      <c r="AH126" s="162"/>
      <c r="AI126" s="160"/>
      <c r="AJ126" s="129"/>
      <c r="AK126" s="129"/>
      <c r="AL126" s="105"/>
      <c r="AM126" s="105"/>
      <c r="AN126" s="70" t="str">
        <f t="shared" si="12"/>
        <v/>
      </c>
      <c r="AO126" s="105"/>
      <c r="AP126" s="70" t="str">
        <f t="shared" si="13"/>
        <v/>
      </c>
      <c r="AQ126" s="105"/>
      <c r="AR126" s="70" t="str">
        <f t="shared" si="14"/>
        <v/>
      </c>
      <c r="AS126" s="105"/>
      <c r="AT126" s="70" t="str">
        <f t="shared" si="15"/>
        <v/>
      </c>
      <c r="AU126" s="105"/>
      <c r="AV126" s="70" t="str">
        <f t="shared" si="16"/>
        <v/>
      </c>
      <c r="AW126" s="105"/>
      <c r="AX126" s="70" t="str">
        <f t="shared" si="17"/>
        <v/>
      </c>
      <c r="AY126" s="105"/>
      <c r="AZ126" s="70" t="str">
        <f t="shared" si="18"/>
        <v/>
      </c>
      <c r="BA126" s="105" t="str">
        <f t="shared" si="19"/>
        <v/>
      </c>
      <c r="BB126" s="105" t="str">
        <f t="shared" si="20"/>
        <v/>
      </c>
      <c r="BC126" s="105"/>
      <c r="BD126" s="105" t="str">
        <f t="shared" si="22"/>
        <v>Débil</v>
      </c>
      <c r="BE126" s="105" t="str">
        <f t="shared" si="21"/>
        <v>Débil</v>
      </c>
      <c r="BF126" s="105">
        <f t="shared" si="23"/>
        <v>0</v>
      </c>
      <c r="BG126" s="137"/>
      <c r="BH126" s="146"/>
      <c r="BI126" s="137"/>
      <c r="BJ126" s="137"/>
      <c r="BK126" s="146"/>
      <c r="BL126" s="146"/>
      <c r="BM126" s="160"/>
      <c r="BN126" s="161"/>
    </row>
    <row r="127" spans="1:66" ht="17.25" customHeight="1" x14ac:dyDescent="0.2">
      <c r="A127" s="143"/>
      <c r="B127" s="134"/>
      <c r="C127" s="144"/>
      <c r="D127" s="145"/>
      <c r="E127" s="137"/>
      <c r="F127" s="137"/>
      <c r="G127" s="155"/>
      <c r="H127" s="126"/>
      <c r="I127" s="137"/>
      <c r="J127" s="120"/>
      <c r="K127" s="134"/>
      <c r="L127" s="134"/>
      <c r="M127" s="134"/>
      <c r="N127" s="134"/>
      <c r="O127" s="134"/>
      <c r="P127" s="134"/>
      <c r="Q127" s="134"/>
      <c r="R127" s="134"/>
      <c r="S127" s="134"/>
      <c r="T127" s="134"/>
      <c r="U127" s="134"/>
      <c r="V127" s="134"/>
      <c r="W127" s="134"/>
      <c r="X127" s="134"/>
      <c r="Y127" s="134"/>
      <c r="Z127" s="134"/>
      <c r="AA127" s="134"/>
      <c r="AB127" s="134"/>
      <c r="AC127" s="134"/>
      <c r="AD127" s="137"/>
      <c r="AE127" s="134"/>
      <c r="AF127" s="137"/>
      <c r="AG127" s="137" t="str">
        <f>+IF(OR(AE127=1,AE127&lt;=5),"Moderado",IF(OR(AE127=6,AE127&lt;=11),"Mayor","Catastrófico"))</f>
        <v>Moderado</v>
      </c>
      <c r="AH127" s="162"/>
      <c r="AI127" s="160"/>
      <c r="AJ127" s="129"/>
      <c r="AK127" s="129"/>
      <c r="AL127" s="105"/>
      <c r="AM127" s="105"/>
      <c r="AN127" s="70" t="str">
        <f t="shared" si="12"/>
        <v/>
      </c>
      <c r="AO127" s="105"/>
      <c r="AP127" s="70" t="str">
        <f t="shared" si="13"/>
        <v/>
      </c>
      <c r="AQ127" s="105"/>
      <c r="AR127" s="70" t="str">
        <f t="shared" si="14"/>
        <v/>
      </c>
      <c r="AS127" s="105"/>
      <c r="AT127" s="70" t="str">
        <f t="shared" si="15"/>
        <v/>
      </c>
      <c r="AU127" s="105"/>
      <c r="AV127" s="70" t="str">
        <f t="shared" si="16"/>
        <v/>
      </c>
      <c r="AW127" s="105"/>
      <c r="AX127" s="70" t="str">
        <f t="shared" si="17"/>
        <v/>
      </c>
      <c r="AY127" s="105"/>
      <c r="AZ127" s="70" t="str">
        <f t="shared" si="18"/>
        <v/>
      </c>
      <c r="BA127" s="105" t="str">
        <f t="shared" si="19"/>
        <v/>
      </c>
      <c r="BB127" s="105" t="str">
        <f t="shared" si="20"/>
        <v/>
      </c>
      <c r="BC127" s="105"/>
      <c r="BD127" s="105" t="str">
        <f t="shared" si="22"/>
        <v>Débil</v>
      </c>
      <c r="BE127" s="105" t="str">
        <f t="shared" si="21"/>
        <v>Débil</v>
      </c>
      <c r="BF127" s="105">
        <f t="shared" si="23"/>
        <v>0</v>
      </c>
      <c r="BG127" s="137"/>
      <c r="BH127" s="146"/>
      <c r="BI127" s="137"/>
      <c r="BJ127" s="137"/>
      <c r="BK127" s="146"/>
      <c r="BL127" s="146"/>
      <c r="BM127" s="160"/>
      <c r="BN127" s="161"/>
    </row>
    <row r="128" spans="1:66" ht="17.25" customHeight="1" thickBot="1" x14ac:dyDescent="0.25">
      <c r="A128" s="180"/>
      <c r="B128" s="181"/>
      <c r="C128" s="182"/>
      <c r="D128" s="183"/>
      <c r="E128" s="138"/>
      <c r="F128" s="138"/>
      <c r="G128" s="196"/>
      <c r="H128" s="197"/>
      <c r="I128" s="138"/>
      <c r="J128" s="198"/>
      <c r="K128" s="181"/>
      <c r="L128" s="181"/>
      <c r="M128" s="181"/>
      <c r="N128" s="181"/>
      <c r="O128" s="181"/>
      <c r="P128" s="181"/>
      <c r="Q128" s="181"/>
      <c r="R128" s="181"/>
      <c r="S128" s="181"/>
      <c r="T128" s="181"/>
      <c r="U128" s="181"/>
      <c r="V128" s="181"/>
      <c r="W128" s="181"/>
      <c r="X128" s="181"/>
      <c r="Y128" s="181"/>
      <c r="Z128" s="181"/>
      <c r="AA128" s="181"/>
      <c r="AB128" s="181"/>
      <c r="AC128" s="181"/>
      <c r="AD128" s="138"/>
      <c r="AE128" s="181"/>
      <c r="AF128" s="138"/>
      <c r="AG128" s="138" t="str">
        <f>+IF(OR(AE128=1,AE128&lt;=5),"Moderado",IF(OR(AE128=6,AE128&lt;=11),"Mayor","Catastrófico"))</f>
        <v>Moderado</v>
      </c>
      <c r="AH128" s="192"/>
      <c r="AI128" s="184"/>
      <c r="AJ128" s="185"/>
      <c r="AK128" s="185"/>
      <c r="AL128" s="111"/>
      <c r="AM128" s="111"/>
      <c r="AN128" s="87" t="str">
        <f t="shared" si="12"/>
        <v/>
      </c>
      <c r="AO128" s="111"/>
      <c r="AP128" s="87" t="str">
        <f t="shared" si="13"/>
        <v/>
      </c>
      <c r="AQ128" s="111"/>
      <c r="AR128" s="87" t="str">
        <f t="shared" si="14"/>
        <v/>
      </c>
      <c r="AS128" s="111"/>
      <c r="AT128" s="87" t="str">
        <f t="shared" si="15"/>
        <v/>
      </c>
      <c r="AU128" s="111"/>
      <c r="AV128" s="87" t="str">
        <f t="shared" si="16"/>
        <v/>
      </c>
      <c r="AW128" s="111"/>
      <c r="AX128" s="87" t="str">
        <f t="shared" si="17"/>
        <v/>
      </c>
      <c r="AY128" s="111"/>
      <c r="AZ128" s="87" t="str">
        <f t="shared" si="18"/>
        <v/>
      </c>
      <c r="BA128" s="111" t="str">
        <f t="shared" si="19"/>
        <v/>
      </c>
      <c r="BB128" s="111" t="str">
        <f t="shared" si="20"/>
        <v/>
      </c>
      <c r="BC128" s="111"/>
      <c r="BD128" s="111" t="str">
        <f t="shared" si="22"/>
        <v>Débil</v>
      </c>
      <c r="BE128" s="111" t="str">
        <f t="shared" si="21"/>
        <v>Débil</v>
      </c>
      <c r="BF128" s="111">
        <f t="shared" si="23"/>
        <v>0</v>
      </c>
      <c r="BG128" s="138"/>
      <c r="BH128" s="191"/>
      <c r="BI128" s="138"/>
      <c r="BJ128" s="138"/>
      <c r="BK128" s="191"/>
      <c r="BL128" s="191"/>
      <c r="BM128" s="184"/>
      <c r="BN128" s="186"/>
    </row>
    <row r="129" spans="1:66" s="80" customFormat="1" ht="16" x14ac:dyDescent="0.2">
      <c r="A129" s="188"/>
      <c r="B129" s="113"/>
      <c r="C129" s="110"/>
      <c r="D129" s="189"/>
      <c r="E129" s="110"/>
      <c r="F129" s="110"/>
      <c r="G129" s="72"/>
      <c r="H129" s="73"/>
      <c r="I129" s="110"/>
      <c r="J129" s="190"/>
      <c r="K129" s="112"/>
      <c r="L129" s="112"/>
      <c r="M129" s="112"/>
      <c r="N129" s="112"/>
      <c r="O129" s="112"/>
      <c r="P129" s="112"/>
      <c r="Q129" s="112"/>
      <c r="R129" s="112"/>
      <c r="S129" s="112"/>
      <c r="T129" s="112"/>
      <c r="U129" s="112"/>
      <c r="V129" s="112"/>
      <c r="W129" s="112"/>
      <c r="X129" s="112"/>
      <c r="Y129" s="112"/>
      <c r="Z129" s="112"/>
      <c r="AA129" s="112"/>
      <c r="AB129" s="112"/>
      <c r="AC129" s="112"/>
      <c r="AD129" s="114"/>
      <c r="AE129" s="113"/>
      <c r="AF129" s="114"/>
      <c r="AG129" s="114"/>
      <c r="AH129" s="114"/>
      <c r="AI129" s="115"/>
      <c r="AJ129" s="74"/>
      <c r="AK129" s="75"/>
      <c r="AL129" s="76"/>
      <c r="AM129" s="76"/>
      <c r="AN129" s="77"/>
      <c r="AO129" s="76"/>
      <c r="AP129" s="77"/>
      <c r="AQ129" s="76"/>
      <c r="AR129" s="77"/>
      <c r="AS129" s="76"/>
      <c r="AT129" s="77"/>
      <c r="AU129" s="76"/>
      <c r="AV129" s="77"/>
      <c r="AW129" s="76"/>
      <c r="AX129" s="77"/>
      <c r="AY129" s="76"/>
      <c r="AZ129" s="77"/>
      <c r="BA129" s="84"/>
      <c r="BB129" s="84"/>
      <c r="BC129" s="78"/>
      <c r="BD129" s="79"/>
      <c r="BE129" s="79"/>
      <c r="BF129" s="79"/>
      <c r="BG129" s="187"/>
      <c r="BH129" s="187"/>
      <c r="BI129" s="187"/>
      <c r="BJ129" s="187"/>
      <c r="BK129" s="110"/>
      <c r="BL129" s="115"/>
      <c r="BM129" s="115"/>
      <c r="BN129" s="115"/>
    </row>
    <row r="130" spans="1:66" s="80" customFormat="1" ht="16" x14ac:dyDescent="0.2">
      <c r="A130" s="188"/>
      <c r="B130" s="113"/>
      <c r="C130" s="110"/>
      <c r="D130" s="189"/>
      <c r="E130" s="110"/>
      <c r="F130" s="110"/>
      <c r="G130" s="72"/>
      <c r="H130" s="73"/>
      <c r="I130" s="110"/>
      <c r="J130" s="190"/>
      <c r="K130" s="112"/>
      <c r="L130" s="112"/>
      <c r="M130" s="112"/>
      <c r="N130" s="112"/>
      <c r="O130" s="112"/>
      <c r="P130" s="112"/>
      <c r="Q130" s="112"/>
      <c r="R130" s="112"/>
      <c r="S130" s="112"/>
      <c r="T130" s="112"/>
      <c r="U130" s="112"/>
      <c r="V130" s="112"/>
      <c r="W130" s="112"/>
      <c r="X130" s="112"/>
      <c r="Y130" s="112"/>
      <c r="Z130" s="112"/>
      <c r="AA130" s="112"/>
      <c r="AB130" s="112"/>
      <c r="AC130" s="112"/>
      <c r="AD130" s="114"/>
      <c r="AE130" s="113"/>
      <c r="AF130" s="114"/>
      <c r="AG130" s="114"/>
      <c r="AH130" s="114"/>
      <c r="AI130" s="115"/>
      <c r="AJ130" s="74"/>
      <c r="AK130" s="75"/>
      <c r="AL130" s="76"/>
      <c r="AM130" s="76"/>
      <c r="AN130" s="77"/>
      <c r="AO130" s="76"/>
      <c r="AP130" s="77"/>
      <c r="AQ130" s="76"/>
      <c r="AR130" s="77"/>
      <c r="AS130" s="76"/>
      <c r="AT130" s="77"/>
      <c r="AU130" s="76"/>
      <c r="AV130" s="77"/>
      <c r="AW130" s="76"/>
      <c r="AX130" s="77"/>
      <c r="AY130" s="76"/>
      <c r="AZ130" s="77"/>
      <c r="BA130" s="84"/>
      <c r="BB130" s="84"/>
      <c r="BC130" s="78"/>
      <c r="BD130" s="79"/>
      <c r="BE130" s="79"/>
      <c r="BF130" s="79"/>
      <c r="BG130" s="187"/>
      <c r="BH130" s="187"/>
      <c r="BI130" s="187"/>
      <c r="BJ130" s="187"/>
      <c r="BK130" s="110"/>
      <c r="BL130" s="115"/>
      <c r="BM130" s="115"/>
      <c r="BN130" s="115"/>
    </row>
    <row r="131" spans="1:66" s="80" customFormat="1" ht="16" x14ac:dyDescent="0.2">
      <c r="A131" s="188"/>
      <c r="B131" s="113"/>
      <c r="C131" s="110"/>
      <c r="D131" s="189"/>
      <c r="E131" s="110"/>
      <c r="F131" s="110"/>
      <c r="G131" s="72"/>
      <c r="H131" s="73"/>
      <c r="I131" s="110"/>
      <c r="J131" s="190"/>
      <c r="K131" s="112"/>
      <c r="L131" s="112"/>
      <c r="M131" s="112"/>
      <c r="N131" s="112"/>
      <c r="O131" s="112"/>
      <c r="P131" s="112"/>
      <c r="Q131" s="112"/>
      <c r="R131" s="112"/>
      <c r="S131" s="112"/>
      <c r="T131" s="112"/>
      <c r="U131" s="112"/>
      <c r="V131" s="112"/>
      <c r="W131" s="112"/>
      <c r="X131" s="112"/>
      <c r="Y131" s="112"/>
      <c r="Z131" s="112"/>
      <c r="AA131" s="112"/>
      <c r="AB131" s="112"/>
      <c r="AC131" s="112"/>
      <c r="AD131" s="114"/>
      <c r="AE131" s="113"/>
      <c r="AF131" s="114"/>
      <c r="AG131" s="114"/>
      <c r="AH131" s="114"/>
      <c r="AI131" s="115"/>
      <c r="AJ131" s="74"/>
      <c r="AK131" s="75"/>
      <c r="AL131" s="76"/>
      <c r="AM131" s="76"/>
      <c r="AN131" s="77"/>
      <c r="AO131" s="76"/>
      <c r="AP131" s="77"/>
      <c r="AQ131" s="76"/>
      <c r="AR131" s="77"/>
      <c r="AS131" s="76"/>
      <c r="AT131" s="77"/>
      <c r="AU131" s="76"/>
      <c r="AV131" s="77"/>
      <c r="AW131" s="76"/>
      <c r="AX131" s="77"/>
      <c r="AY131" s="76"/>
      <c r="AZ131" s="77"/>
      <c r="BA131" s="84"/>
      <c r="BB131" s="84"/>
      <c r="BC131" s="78"/>
      <c r="BD131" s="79"/>
      <c r="BE131" s="79"/>
      <c r="BF131" s="79"/>
      <c r="BG131" s="187"/>
      <c r="BH131" s="187"/>
      <c r="BI131" s="187"/>
      <c r="BJ131" s="187"/>
      <c r="BK131" s="110"/>
      <c r="BL131" s="115"/>
      <c r="BM131" s="115"/>
      <c r="BN131" s="115"/>
    </row>
    <row r="132" spans="1:66" s="80" customFormat="1" ht="16" x14ac:dyDescent="0.2">
      <c r="A132" s="188"/>
      <c r="B132" s="113"/>
      <c r="C132" s="110"/>
      <c r="D132" s="189"/>
      <c r="E132" s="110"/>
      <c r="F132" s="110"/>
      <c r="G132" s="72"/>
      <c r="H132" s="73"/>
      <c r="I132" s="110"/>
      <c r="J132" s="190"/>
      <c r="K132" s="112"/>
      <c r="L132" s="112"/>
      <c r="M132" s="112"/>
      <c r="N132" s="112"/>
      <c r="O132" s="112"/>
      <c r="P132" s="112"/>
      <c r="Q132" s="112"/>
      <c r="R132" s="112"/>
      <c r="S132" s="112"/>
      <c r="T132" s="112"/>
      <c r="U132" s="112"/>
      <c r="V132" s="112"/>
      <c r="W132" s="112"/>
      <c r="X132" s="112"/>
      <c r="Y132" s="112"/>
      <c r="Z132" s="112"/>
      <c r="AA132" s="112"/>
      <c r="AB132" s="112"/>
      <c r="AC132" s="112"/>
      <c r="AD132" s="114"/>
      <c r="AE132" s="113"/>
      <c r="AF132" s="114"/>
      <c r="AG132" s="114"/>
      <c r="AH132" s="114"/>
      <c r="AI132" s="115"/>
      <c r="AJ132" s="74"/>
      <c r="AK132" s="75"/>
      <c r="AL132" s="76"/>
      <c r="AM132" s="76"/>
      <c r="AN132" s="77"/>
      <c r="AO132" s="76"/>
      <c r="AP132" s="77"/>
      <c r="AQ132" s="76"/>
      <c r="AR132" s="77"/>
      <c r="AS132" s="76"/>
      <c r="AT132" s="77"/>
      <c r="AU132" s="76"/>
      <c r="AV132" s="77"/>
      <c r="AW132" s="76"/>
      <c r="AX132" s="77"/>
      <c r="AY132" s="76"/>
      <c r="AZ132" s="77"/>
      <c r="BA132" s="84"/>
      <c r="BB132" s="84"/>
      <c r="BC132" s="78"/>
      <c r="BD132" s="79"/>
      <c r="BE132" s="79"/>
      <c r="BF132" s="79"/>
      <c r="BG132" s="187"/>
      <c r="BH132" s="187"/>
      <c r="BI132" s="187"/>
      <c r="BJ132" s="187"/>
      <c r="BK132" s="110"/>
      <c r="BL132" s="115"/>
      <c r="BM132" s="115"/>
      <c r="BN132" s="115"/>
    </row>
    <row r="133" spans="1:66" s="80" customFormat="1" ht="16" x14ac:dyDescent="0.2">
      <c r="A133" s="188"/>
      <c r="B133" s="113"/>
      <c r="C133" s="110"/>
      <c r="D133" s="189"/>
      <c r="E133" s="110"/>
      <c r="F133" s="110"/>
      <c r="G133" s="72"/>
      <c r="H133" s="73"/>
      <c r="I133" s="110"/>
      <c r="J133" s="190"/>
      <c r="K133" s="112"/>
      <c r="L133" s="112"/>
      <c r="M133" s="112"/>
      <c r="N133" s="112"/>
      <c r="O133" s="112"/>
      <c r="P133" s="112"/>
      <c r="Q133" s="112"/>
      <c r="R133" s="112"/>
      <c r="S133" s="112"/>
      <c r="T133" s="112"/>
      <c r="U133" s="112"/>
      <c r="V133" s="112"/>
      <c r="W133" s="112"/>
      <c r="X133" s="112"/>
      <c r="Y133" s="112"/>
      <c r="Z133" s="112"/>
      <c r="AA133" s="112"/>
      <c r="AB133" s="112"/>
      <c r="AC133" s="112"/>
      <c r="AD133" s="114"/>
      <c r="AE133" s="113"/>
      <c r="AF133" s="114"/>
      <c r="AG133" s="114"/>
      <c r="AH133" s="114"/>
      <c r="AI133" s="115"/>
      <c r="AJ133" s="74"/>
      <c r="AK133" s="75"/>
      <c r="AL133" s="76"/>
      <c r="AM133" s="76"/>
      <c r="AN133" s="77"/>
      <c r="AO133" s="76"/>
      <c r="AP133" s="77"/>
      <c r="AQ133" s="76"/>
      <c r="AR133" s="77"/>
      <c r="AS133" s="76"/>
      <c r="AT133" s="77"/>
      <c r="AU133" s="76"/>
      <c r="AV133" s="77"/>
      <c r="AW133" s="76"/>
      <c r="AX133" s="77"/>
      <c r="AY133" s="76"/>
      <c r="AZ133" s="77"/>
      <c r="BA133" s="84"/>
      <c r="BB133" s="84"/>
      <c r="BC133" s="78"/>
      <c r="BD133" s="79"/>
      <c r="BE133" s="79"/>
      <c r="BF133" s="79"/>
      <c r="BG133" s="187"/>
      <c r="BH133" s="187"/>
      <c r="BI133" s="187"/>
      <c r="BJ133" s="187"/>
      <c r="BK133" s="110"/>
      <c r="BL133" s="115"/>
      <c r="BM133" s="115"/>
      <c r="BN133" s="115"/>
    </row>
    <row r="134" spans="1:66" s="80" customFormat="1" ht="16" x14ac:dyDescent="0.2">
      <c r="A134" s="188"/>
      <c r="B134" s="113"/>
      <c r="C134" s="110"/>
      <c r="D134" s="189"/>
      <c r="E134" s="110"/>
      <c r="F134" s="110"/>
      <c r="G134" s="72"/>
      <c r="H134" s="73"/>
      <c r="I134" s="110"/>
      <c r="J134" s="190"/>
      <c r="K134" s="112"/>
      <c r="L134" s="112"/>
      <c r="M134" s="112"/>
      <c r="N134" s="112"/>
      <c r="O134" s="112"/>
      <c r="P134" s="112"/>
      <c r="Q134" s="112"/>
      <c r="R134" s="112"/>
      <c r="S134" s="112"/>
      <c r="T134" s="112"/>
      <c r="U134" s="112"/>
      <c r="V134" s="112"/>
      <c r="W134" s="112"/>
      <c r="X134" s="112"/>
      <c r="Y134" s="112"/>
      <c r="Z134" s="112"/>
      <c r="AA134" s="112"/>
      <c r="AB134" s="112"/>
      <c r="AC134" s="112"/>
      <c r="AD134" s="114"/>
      <c r="AE134" s="113"/>
      <c r="AF134" s="114"/>
      <c r="AG134" s="114"/>
      <c r="AH134" s="114"/>
      <c r="AI134" s="115"/>
      <c r="AJ134" s="74"/>
      <c r="AK134" s="75"/>
      <c r="AL134" s="76"/>
      <c r="AM134" s="76"/>
      <c r="AN134" s="77"/>
      <c r="AO134" s="76"/>
      <c r="AP134" s="77"/>
      <c r="AQ134" s="76"/>
      <c r="AR134" s="77"/>
      <c r="AS134" s="76"/>
      <c r="AT134" s="77"/>
      <c r="AU134" s="76"/>
      <c r="AV134" s="77"/>
      <c r="AW134" s="76"/>
      <c r="AX134" s="77"/>
      <c r="AY134" s="76"/>
      <c r="AZ134" s="77"/>
      <c r="BA134" s="84"/>
      <c r="BB134" s="84"/>
      <c r="BC134" s="78"/>
      <c r="BD134" s="79"/>
      <c r="BE134" s="79"/>
      <c r="BF134" s="79"/>
      <c r="BG134" s="187"/>
      <c r="BH134" s="187"/>
      <c r="BI134" s="187"/>
      <c r="BJ134" s="187"/>
      <c r="BK134" s="110"/>
      <c r="BL134" s="115"/>
      <c r="BM134" s="115"/>
      <c r="BN134" s="115"/>
    </row>
    <row r="135" spans="1:66" s="80" customFormat="1" ht="16" x14ac:dyDescent="0.2">
      <c r="A135" s="188"/>
      <c r="B135" s="113"/>
      <c r="C135" s="110"/>
      <c r="D135" s="189"/>
      <c r="E135" s="110"/>
      <c r="F135" s="110"/>
      <c r="G135" s="72"/>
      <c r="H135" s="73"/>
      <c r="I135" s="110"/>
      <c r="J135" s="190"/>
      <c r="K135" s="112"/>
      <c r="L135" s="112"/>
      <c r="M135" s="112"/>
      <c r="N135" s="112"/>
      <c r="O135" s="112"/>
      <c r="P135" s="112"/>
      <c r="Q135" s="112"/>
      <c r="R135" s="112"/>
      <c r="S135" s="112"/>
      <c r="T135" s="112"/>
      <c r="U135" s="112"/>
      <c r="V135" s="112"/>
      <c r="W135" s="112"/>
      <c r="X135" s="112"/>
      <c r="Y135" s="112"/>
      <c r="Z135" s="112"/>
      <c r="AA135" s="112"/>
      <c r="AB135" s="112"/>
      <c r="AC135" s="112"/>
      <c r="AD135" s="114"/>
      <c r="AE135" s="113"/>
      <c r="AF135" s="114"/>
      <c r="AG135" s="114"/>
      <c r="AH135" s="114"/>
      <c r="AI135" s="115"/>
      <c r="AJ135" s="74"/>
      <c r="AK135" s="75"/>
      <c r="AL135" s="76"/>
      <c r="AM135" s="76"/>
      <c r="AN135" s="77"/>
      <c r="AO135" s="76"/>
      <c r="AP135" s="77"/>
      <c r="AQ135" s="76"/>
      <c r="AR135" s="77"/>
      <c r="AS135" s="76"/>
      <c r="AT135" s="77"/>
      <c r="AU135" s="76"/>
      <c r="AV135" s="77"/>
      <c r="AW135" s="76"/>
      <c r="AX135" s="77"/>
      <c r="AY135" s="76"/>
      <c r="AZ135" s="77"/>
      <c r="BA135" s="84"/>
      <c r="BB135" s="84"/>
      <c r="BC135" s="78"/>
      <c r="BD135" s="79"/>
      <c r="BE135" s="79"/>
      <c r="BF135" s="79"/>
      <c r="BG135" s="187"/>
      <c r="BH135" s="187"/>
      <c r="BI135" s="187"/>
      <c r="BJ135" s="187"/>
      <c r="BK135" s="110"/>
      <c r="BL135" s="115"/>
      <c r="BM135" s="115"/>
      <c r="BN135" s="115"/>
    </row>
    <row r="136" spans="1:66" s="80" customFormat="1" ht="16" x14ac:dyDescent="0.2">
      <c r="A136" s="188"/>
      <c r="B136" s="113"/>
      <c r="C136" s="110"/>
      <c r="D136" s="189"/>
      <c r="E136" s="110"/>
      <c r="F136" s="110"/>
      <c r="G136" s="72"/>
      <c r="H136" s="73"/>
      <c r="I136" s="110"/>
      <c r="J136" s="190"/>
      <c r="K136" s="112"/>
      <c r="L136" s="112"/>
      <c r="M136" s="112"/>
      <c r="N136" s="112"/>
      <c r="O136" s="112"/>
      <c r="P136" s="112"/>
      <c r="Q136" s="112"/>
      <c r="R136" s="112"/>
      <c r="S136" s="112"/>
      <c r="T136" s="112"/>
      <c r="U136" s="112"/>
      <c r="V136" s="112"/>
      <c r="W136" s="112"/>
      <c r="X136" s="112"/>
      <c r="Y136" s="112"/>
      <c r="Z136" s="112"/>
      <c r="AA136" s="112"/>
      <c r="AB136" s="112"/>
      <c r="AC136" s="112"/>
      <c r="AD136" s="114"/>
      <c r="AE136" s="113"/>
      <c r="AF136" s="114"/>
      <c r="AG136" s="114"/>
      <c r="AH136" s="114"/>
      <c r="AI136" s="115"/>
      <c r="AJ136" s="74"/>
      <c r="AK136" s="75"/>
      <c r="AL136" s="76"/>
      <c r="AM136" s="76"/>
      <c r="AN136" s="77"/>
      <c r="AO136" s="76"/>
      <c r="AP136" s="77"/>
      <c r="AQ136" s="76"/>
      <c r="AR136" s="77"/>
      <c r="AS136" s="76"/>
      <c r="AT136" s="77"/>
      <c r="AU136" s="76"/>
      <c r="AV136" s="77"/>
      <c r="AW136" s="76"/>
      <c r="AX136" s="77"/>
      <c r="AY136" s="76"/>
      <c r="AZ136" s="77"/>
      <c r="BA136" s="84"/>
      <c r="BB136" s="84"/>
      <c r="BC136" s="78"/>
      <c r="BD136" s="79"/>
      <c r="BE136" s="79"/>
      <c r="BF136" s="79"/>
      <c r="BG136" s="187"/>
      <c r="BH136" s="187"/>
      <c r="BI136" s="187"/>
      <c r="BJ136" s="187"/>
      <c r="BK136" s="110"/>
      <c r="BL136" s="115"/>
      <c r="BM136" s="115"/>
      <c r="BN136" s="115"/>
    </row>
    <row r="137" spans="1:66" s="80" customFormat="1" ht="16" x14ac:dyDescent="0.2">
      <c r="A137" s="188"/>
      <c r="B137" s="113"/>
      <c r="C137" s="110"/>
      <c r="D137" s="189"/>
      <c r="E137" s="110"/>
      <c r="F137" s="110"/>
      <c r="G137" s="72"/>
      <c r="H137" s="73"/>
      <c r="I137" s="110"/>
      <c r="J137" s="190"/>
      <c r="K137" s="112"/>
      <c r="L137" s="112"/>
      <c r="M137" s="112"/>
      <c r="N137" s="112"/>
      <c r="O137" s="112"/>
      <c r="P137" s="112"/>
      <c r="Q137" s="112"/>
      <c r="R137" s="112"/>
      <c r="S137" s="112"/>
      <c r="T137" s="112"/>
      <c r="U137" s="112"/>
      <c r="V137" s="112"/>
      <c r="W137" s="112"/>
      <c r="X137" s="112"/>
      <c r="Y137" s="112"/>
      <c r="Z137" s="112"/>
      <c r="AA137" s="112"/>
      <c r="AB137" s="112"/>
      <c r="AC137" s="112"/>
      <c r="AD137" s="114"/>
      <c r="AE137" s="113"/>
      <c r="AF137" s="114"/>
      <c r="AG137" s="114"/>
      <c r="AH137" s="114"/>
      <c r="AI137" s="115"/>
      <c r="AJ137" s="74"/>
      <c r="AK137" s="75"/>
      <c r="AL137" s="76"/>
      <c r="AM137" s="76"/>
      <c r="AN137" s="77"/>
      <c r="AO137" s="76"/>
      <c r="AP137" s="77"/>
      <c r="AQ137" s="76"/>
      <c r="AR137" s="77"/>
      <c r="AS137" s="76"/>
      <c r="AT137" s="77"/>
      <c r="AU137" s="76"/>
      <c r="AV137" s="77"/>
      <c r="AW137" s="76"/>
      <c r="AX137" s="77"/>
      <c r="AY137" s="76"/>
      <c r="AZ137" s="77"/>
      <c r="BA137" s="84"/>
      <c r="BB137" s="84"/>
      <c r="BC137" s="78"/>
      <c r="BD137" s="79"/>
      <c r="BE137" s="79"/>
      <c r="BF137" s="79"/>
      <c r="BG137" s="187"/>
      <c r="BH137" s="187"/>
      <c r="BI137" s="187"/>
      <c r="BJ137" s="187"/>
      <c r="BK137" s="110"/>
      <c r="BL137" s="115"/>
      <c r="BM137" s="115"/>
      <c r="BN137" s="115"/>
    </row>
    <row r="138" spans="1:66" s="80" customFormat="1" ht="16" x14ac:dyDescent="0.2">
      <c r="A138" s="188"/>
      <c r="B138" s="113"/>
      <c r="C138" s="110"/>
      <c r="D138" s="189"/>
      <c r="E138" s="110"/>
      <c r="F138" s="110"/>
      <c r="G138" s="72"/>
      <c r="H138" s="73"/>
      <c r="I138" s="110"/>
      <c r="J138" s="190"/>
      <c r="K138" s="112"/>
      <c r="L138" s="112"/>
      <c r="M138" s="112"/>
      <c r="N138" s="112"/>
      <c r="O138" s="112"/>
      <c r="P138" s="112"/>
      <c r="Q138" s="112"/>
      <c r="R138" s="112"/>
      <c r="S138" s="112"/>
      <c r="T138" s="112"/>
      <c r="U138" s="112"/>
      <c r="V138" s="112"/>
      <c r="W138" s="112"/>
      <c r="X138" s="112"/>
      <c r="Y138" s="112"/>
      <c r="Z138" s="112"/>
      <c r="AA138" s="112"/>
      <c r="AB138" s="112"/>
      <c r="AC138" s="112"/>
      <c r="AD138" s="114"/>
      <c r="AE138" s="113"/>
      <c r="AF138" s="114"/>
      <c r="AG138" s="114"/>
      <c r="AH138" s="114"/>
      <c r="AI138" s="115"/>
      <c r="AJ138" s="74"/>
      <c r="AK138" s="75"/>
      <c r="AL138" s="76"/>
      <c r="AM138" s="76"/>
      <c r="AN138" s="77"/>
      <c r="AO138" s="76"/>
      <c r="AP138" s="77"/>
      <c r="AQ138" s="76"/>
      <c r="AR138" s="77"/>
      <c r="AS138" s="76"/>
      <c r="AT138" s="77"/>
      <c r="AU138" s="76"/>
      <c r="AV138" s="77"/>
      <c r="AW138" s="76"/>
      <c r="AX138" s="77"/>
      <c r="AY138" s="76"/>
      <c r="AZ138" s="77"/>
      <c r="BA138" s="84"/>
      <c r="BB138" s="84"/>
      <c r="BC138" s="78"/>
      <c r="BD138" s="79"/>
      <c r="BE138" s="79"/>
      <c r="BF138" s="79"/>
      <c r="BG138" s="187"/>
      <c r="BH138" s="187"/>
      <c r="BI138" s="187"/>
      <c r="BJ138" s="187"/>
      <c r="BK138" s="110"/>
      <c r="BL138" s="115"/>
      <c r="BM138" s="115"/>
      <c r="BN138" s="115"/>
    </row>
    <row r="139" spans="1:66" s="80" customFormat="1" ht="16" x14ac:dyDescent="0.2">
      <c r="A139" s="188"/>
      <c r="B139" s="113"/>
      <c r="C139" s="110"/>
      <c r="D139" s="189"/>
      <c r="E139" s="110"/>
      <c r="F139" s="110"/>
      <c r="G139" s="72"/>
      <c r="H139" s="73"/>
      <c r="I139" s="110"/>
      <c r="J139" s="190"/>
      <c r="K139" s="112"/>
      <c r="L139" s="112"/>
      <c r="M139" s="112"/>
      <c r="N139" s="112"/>
      <c r="O139" s="112"/>
      <c r="P139" s="112"/>
      <c r="Q139" s="112"/>
      <c r="R139" s="112"/>
      <c r="S139" s="112"/>
      <c r="T139" s="112"/>
      <c r="U139" s="112"/>
      <c r="V139" s="112"/>
      <c r="W139" s="112"/>
      <c r="X139" s="112"/>
      <c r="Y139" s="112"/>
      <c r="Z139" s="112"/>
      <c r="AA139" s="112"/>
      <c r="AB139" s="112"/>
      <c r="AC139" s="112"/>
      <c r="AD139" s="114"/>
      <c r="AE139" s="113"/>
      <c r="AF139" s="114"/>
      <c r="AG139" s="114"/>
      <c r="AH139" s="114"/>
      <c r="AI139" s="115"/>
      <c r="AJ139" s="74"/>
      <c r="AK139" s="75"/>
      <c r="AL139" s="76"/>
      <c r="AM139" s="76"/>
      <c r="AN139" s="77"/>
      <c r="AO139" s="76"/>
      <c r="AP139" s="77"/>
      <c r="AQ139" s="76"/>
      <c r="AR139" s="77"/>
      <c r="AS139" s="76"/>
      <c r="AT139" s="77"/>
      <c r="AU139" s="76"/>
      <c r="AV139" s="77"/>
      <c r="AW139" s="76"/>
      <c r="AX139" s="77"/>
      <c r="AY139" s="76"/>
      <c r="AZ139" s="77"/>
      <c r="BA139" s="84"/>
      <c r="BB139" s="84"/>
      <c r="BC139" s="78"/>
      <c r="BD139" s="79"/>
      <c r="BE139" s="79"/>
      <c r="BF139" s="79"/>
      <c r="BG139" s="187"/>
      <c r="BH139" s="187"/>
      <c r="BI139" s="187"/>
      <c r="BJ139" s="187"/>
      <c r="BK139" s="110"/>
      <c r="BL139" s="115"/>
      <c r="BM139" s="115"/>
      <c r="BN139" s="115"/>
    </row>
    <row r="140" spans="1:66" s="80" customFormat="1" ht="16" x14ac:dyDescent="0.2">
      <c r="A140" s="188"/>
      <c r="B140" s="113"/>
      <c r="C140" s="110"/>
      <c r="D140" s="189"/>
      <c r="E140" s="110"/>
      <c r="F140" s="110"/>
      <c r="G140" s="72"/>
      <c r="H140" s="73"/>
      <c r="I140" s="110"/>
      <c r="J140" s="190"/>
      <c r="K140" s="112"/>
      <c r="L140" s="112"/>
      <c r="M140" s="112"/>
      <c r="N140" s="112"/>
      <c r="O140" s="112"/>
      <c r="P140" s="112"/>
      <c r="Q140" s="112"/>
      <c r="R140" s="112"/>
      <c r="S140" s="112"/>
      <c r="T140" s="112"/>
      <c r="U140" s="112"/>
      <c r="V140" s="112"/>
      <c r="W140" s="112"/>
      <c r="X140" s="112"/>
      <c r="Y140" s="112"/>
      <c r="Z140" s="112"/>
      <c r="AA140" s="112"/>
      <c r="AB140" s="112"/>
      <c r="AC140" s="112"/>
      <c r="AD140" s="114"/>
      <c r="AE140" s="113"/>
      <c r="AF140" s="114"/>
      <c r="AG140" s="114"/>
      <c r="AH140" s="114"/>
      <c r="AI140" s="115"/>
      <c r="AJ140" s="74"/>
      <c r="AK140" s="75"/>
      <c r="AL140" s="76"/>
      <c r="AM140" s="76"/>
      <c r="AN140" s="77"/>
      <c r="AO140" s="76"/>
      <c r="AP140" s="77"/>
      <c r="AQ140" s="76"/>
      <c r="AR140" s="77"/>
      <c r="AS140" s="76"/>
      <c r="AT140" s="77"/>
      <c r="AU140" s="76"/>
      <c r="AV140" s="77"/>
      <c r="AW140" s="76"/>
      <c r="AX140" s="77"/>
      <c r="AY140" s="76"/>
      <c r="AZ140" s="77"/>
      <c r="BA140" s="84"/>
      <c r="BB140" s="84"/>
      <c r="BC140" s="78"/>
      <c r="BD140" s="79"/>
      <c r="BE140" s="79"/>
      <c r="BF140" s="79"/>
      <c r="BG140" s="187"/>
      <c r="BH140" s="187"/>
      <c r="BI140" s="187"/>
      <c r="BJ140" s="187"/>
      <c r="BK140" s="110"/>
      <c r="BL140" s="115"/>
      <c r="BM140" s="115"/>
      <c r="BN140" s="115"/>
    </row>
    <row r="141" spans="1:66" s="80" customFormat="1" ht="16" x14ac:dyDescent="0.2">
      <c r="A141" s="188"/>
      <c r="B141" s="113"/>
      <c r="C141" s="110"/>
      <c r="D141" s="189"/>
      <c r="E141" s="110"/>
      <c r="F141" s="110"/>
      <c r="G141" s="72"/>
      <c r="H141" s="73"/>
      <c r="I141" s="110"/>
      <c r="J141" s="190"/>
      <c r="K141" s="112"/>
      <c r="L141" s="112"/>
      <c r="M141" s="112"/>
      <c r="N141" s="112"/>
      <c r="O141" s="112"/>
      <c r="P141" s="112"/>
      <c r="Q141" s="112"/>
      <c r="R141" s="112"/>
      <c r="S141" s="112"/>
      <c r="T141" s="112"/>
      <c r="U141" s="112"/>
      <c r="V141" s="112"/>
      <c r="W141" s="112"/>
      <c r="X141" s="112"/>
      <c r="Y141" s="112"/>
      <c r="Z141" s="112"/>
      <c r="AA141" s="112"/>
      <c r="AB141" s="112"/>
      <c r="AC141" s="112"/>
      <c r="AD141" s="114"/>
      <c r="AE141" s="113"/>
      <c r="AF141" s="114"/>
      <c r="AG141" s="114"/>
      <c r="AH141" s="114"/>
      <c r="AI141" s="115"/>
      <c r="AJ141" s="74"/>
      <c r="AK141" s="75"/>
      <c r="AL141" s="76"/>
      <c r="AM141" s="76"/>
      <c r="AN141" s="77"/>
      <c r="AO141" s="76"/>
      <c r="AP141" s="77"/>
      <c r="AQ141" s="76"/>
      <c r="AR141" s="77"/>
      <c r="AS141" s="76"/>
      <c r="AT141" s="77"/>
      <c r="AU141" s="76"/>
      <c r="AV141" s="77"/>
      <c r="AW141" s="76"/>
      <c r="AX141" s="77"/>
      <c r="AY141" s="76"/>
      <c r="AZ141" s="77"/>
      <c r="BA141" s="84"/>
      <c r="BB141" s="84"/>
      <c r="BC141" s="78"/>
      <c r="BD141" s="79"/>
      <c r="BE141" s="79"/>
      <c r="BF141" s="79"/>
      <c r="BG141" s="187"/>
      <c r="BH141" s="187"/>
      <c r="BI141" s="187"/>
      <c r="BJ141" s="187"/>
      <c r="BK141" s="110"/>
      <c r="BL141" s="115"/>
      <c r="BM141" s="115"/>
      <c r="BN141" s="115"/>
    </row>
    <row r="142" spans="1:66" s="80" customFormat="1" ht="16" x14ac:dyDescent="0.2">
      <c r="A142" s="188"/>
      <c r="B142" s="113"/>
      <c r="C142" s="110"/>
      <c r="D142" s="189"/>
      <c r="E142" s="110"/>
      <c r="F142" s="110"/>
      <c r="G142" s="72"/>
      <c r="H142" s="73"/>
      <c r="I142" s="110"/>
      <c r="J142" s="190"/>
      <c r="K142" s="112"/>
      <c r="L142" s="112"/>
      <c r="M142" s="112"/>
      <c r="N142" s="112"/>
      <c r="O142" s="112"/>
      <c r="P142" s="112"/>
      <c r="Q142" s="112"/>
      <c r="R142" s="112"/>
      <c r="S142" s="112"/>
      <c r="T142" s="112"/>
      <c r="U142" s="112"/>
      <c r="V142" s="112"/>
      <c r="W142" s="112"/>
      <c r="X142" s="112"/>
      <c r="Y142" s="112"/>
      <c r="Z142" s="112"/>
      <c r="AA142" s="112"/>
      <c r="AB142" s="112"/>
      <c r="AC142" s="112"/>
      <c r="AD142" s="114"/>
      <c r="AE142" s="113"/>
      <c r="AF142" s="114"/>
      <c r="AG142" s="114"/>
      <c r="AH142" s="114"/>
      <c r="AI142" s="115"/>
      <c r="AJ142" s="74"/>
      <c r="AK142" s="75"/>
      <c r="AL142" s="76"/>
      <c r="AM142" s="76"/>
      <c r="AN142" s="77"/>
      <c r="AO142" s="76"/>
      <c r="AP142" s="77"/>
      <c r="AQ142" s="76"/>
      <c r="AR142" s="77"/>
      <c r="AS142" s="76"/>
      <c r="AT142" s="77"/>
      <c r="AU142" s="76"/>
      <c r="AV142" s="77"/>
      <c r="AW142" s="76"/>
      <c r="AX142" s="77"/>
      <c r="AY142" s="76"/>
      <c r="AZ142" s="77"/>
      <c r="BA142" s="84"/>
      <c r="BB142" s="84"/>
      <c r="BC142" s="78"/>
      <c r="BD142" s="79"/>
      <c r="BE142" s="79"/>
      <c r="BF142" s="79"/>
      <c r="BG142" s="187"/>
      <c r="BH142" s="187"/>
      <c r="BI142" s="187"/>
      <c r="BJ142" s="187"/>
      <c r="BK142" s="110"/>
      <c r="BL142" s="115"/>
      <c r="BM142" s="115"/>
      <c r="BN142" s="115"/>
    </row>
    <row r="143" spans="1:66" s="80" customFormat="1" ht="16" x14ac:dyDescent="0.2">
      <c r="A143" s="188"/>
      <c r="B143" s="113"/>
      <c r="C143" s="110"/>
      <c r="D143" s="189"/>
      <c r="E143" s="110"/>
      <c r="F143" s="110"/>
      <c r="G143" s="72"/>
      <c r="H143" s="73"/>
      <c r="I143" s="110"/>
      <c r="J143" s="190"/>
      <c r="K143" s="112"/>
      <c r="L143" s="112"/>
      <c r="M143" s="112"/>
      <c r="N143" s="112"/>
      <c r="O143" s="112"/>
      <c r="P143" s="112"/>
      <c r="Q143" s="112"/>
      <c r="R143" s="112"/>
      <c r="S143" s="112"/>
      <c r="T143" s="112"/>
      <c r="U143" s="112"/>
      <c r="V143" s="112"/>
      <c r="W143" s="112"/>
      <c r="X143" s="112"/>
      <c r="Y143" s="112"/>
      <c r="Z143" s="112"/>
      <c r="AA143" s="112"/>
      <c r="AB143" s="112"/>
      <c r="AC143" s="112"/>
      <c r="AD143" s="114"/>
      <c r="AE143" s="113"/>
      <c r="AF143" s="114"/>
      <c r="AG143" s="114"/>
      <c r="AH143" s="114"/>
      <c r="AI143" s="115"/>
      <c r="AJ143" s="74"/>
      <c r="AK143" s="75"/>
      <c r="AL143" s="76"/>
      <c r="AM143" s="76"/>
      <c r="AN143" s="77"/>
      <c r="AO143" s="76"/>
      <c r="AP143" s="77"/>
      <c r="AQ143" s="76"/>
      <c r="AR143" s="77"/>
      <c r="AS143" s="76"/>
      <c r="AT143" s="77"/>
      <c r="AU143" s="76"/>
      <c r="AV143" s="77"/>
      <c r="AW143" s="76"/>
      <c r="AX143" s="77"/>
      <c r="AY143" s="76"/>
      <c r="AZ143" s="77"/>
      <c r="BA143" s="84"/>
      <c r="BB143" s="84"/>
      <c r="BC143" s="78"/>
      <c r="BD143" s="79"/>
      <c r="BE143" s="79"/>
      <c r="BF143" s="79"/>
      <c r="BG143" s="187"/>
      <c r="BH143" s="187"/>
      <c r="BI143" s="187"/>
      <c r="BJ143" s="187"/>
      <c r="BK143" s="110"/>
      <c r="BL143" s="115"/>
      <c r="BM143" s="115"/>
      <c r="BN143" s="115"/>
    </row>
    <row r="144" spans="1:66" s="80" customFormat="1" ht="16" x14ac:dyDescent="0.2">
      <c r="A144" s="188"/>
      <c r="B144" s="113"/>
      <c r="C144" s="110"/>
      <c r="D144" s="189"/>
      <c r="E144" s="110"/>
      <c r="F144" s="110"/>
      <c r="G144" s="72"/>
      <c r="H144" s="73"/>
      <c r="I144" s="110"/>
      <c r="J144" s="190"/>
      <c r="K144" s="112"/>
      <c r="L144" s="112"/>
      <c r="M144" s="112"/>
      <c r="N144" s="112"/>
      <c r="O144" s="112"/>
      <c r="P144" s="112"/>
      <c r="Q144" s="112"/>
      <c r="R144" s="112"/>
      <c r="S144" s="112"/>
      <c r="T144" s="112"/>
      <c r="U144" s="112"/>
      <c r="V144" s="112"/>
      <c r="W144" s="112"/>
      <c r="X144" s="112"/>
      <c r="Y144" s="112"/>
      <c r="Z144" s="112"/>
      <c r="AA144" s="112"/>
      <c r="AB144" s="112"/>
      <c r="AC144" s="112"/>
      <c r="AD144" s="114"/>
      <c r="AE144" s="113"/>
      <c r="AF144" s="114"/>
      <c r="AG144" s="114"/>
      <c r="AH144" s="114"/>
      <c r="AI144" s="115"/>
      <c r="AJ144" s="74"/>
      <c r="AK144" s="75"/>
      <c r="AL144" s="76"/>
      <c r="AM144" s="76"/>
      <c r="AN144" s="77"/>
      <c r="AO144" s="76"/>
      <c r="AP144" s="77"/>
      <c r="AQ144" s="76"/>
      <c r="AR144" s="77"/>
      <c r="AS144" s="76"/>
      <c r="AT144" s="77"/>
      <c r="AU144" s="76"/>
      <c r="AV144" s="77"/>
      <c r="AW144" s="76"/>
      <c r="AX144" s="77"/>
      <c r="AY144" s="76"/>
      <c r="AZ144" s="77"/>
      <c r="BA144" s="84"/>
      <c r="BB144" s="84"/>
      <c r="BC144" s="78"/>
      <c r="BD144" s="79"/>
      <c r="BE144" s="79"/>
      <c r="BF144" s="79"/>
      <c r="BG144" s="187"/>
      <c r="BH144" s="187"/>
      <c r="BI144" s="187"/>
      <c r="BJ144" s="187"/>
      <c r="BK144" s="110"/>
      <c r="BL144" s="115"/>
      <c r="BM144" s="115"/>
      <c r="BN144" s="115"/>
    </row>
    <row r="145" spans="1:66" s="80" customFormat="1" ht="16" x14ac:dyDescent="0.2">
      <c r="A145" s="188"/>
      <c r="B145" s="113"/>
      <c r="C145" s="110"/>
      <c r="D145" s="189"/>
      <c r="E145" s="110"/>
      <c r="F145" s="110"/>
      <c r="G145" s="72"/>
      <c r="H145" s="73"/>
      <c r="I145" s="110"/>
      <c r="J145" s="190"/>
      <c r="K145" s="112"/>
      <c r="L145" s="112"/>
      <c r="M145" s="112"/>
      <c r="N145" s="112"/>
      <c r="O145" s="112"/>
      <c r="P145" s="112"/>
      <c r="Q145" s="112"/>
      <c r="R145" s="112"/>
      <c r="S145" s="112"/>
      <c r="T145" s="112"/>
      <c r="U145" s="112"/>
      <c r="V145" s="112"/>
      <c r="W145" s="112"/>
      <c r="X145" s="112"/>
      <c r="Y145" s="112"/>
      <c r="Z145" s="112"/>
      <c r="AA145" s="112"/>
      <c r="AB145" s="112"/>
      <c r="AC145" s="112"/>
      <c r="AD145" s="114"/>
      <c r="AE145" s="113"/>
      <c r="AF145" s="114"/>
      <c r="AG145" s="114"/>
      <c r="AH145" s="114"/>
      <c r="AI145" s="115"/>
      <c r="AJ145" s="74"/>
      <c r="AK145" s="75"/>
      <c r="AL145" s="76"/>
      <c r="AM145" s="76"/>
      <c r="AN145" s="77"/>
      <c r="AO145" s="76"/>
      <c r="AP145" s="77"/>
      <c r="AQ145" s="76"/>
      <c r="AR145" s="77"/>
      <c r="AS145" s="76"/>
      <c r="AT145" s="77"/>
      <c r="AU145" s="76"/>
      <c r="AV145" s="77"/>
      <c r="AW145" s="76"/>
      <c r="AX145" s="77"/>
      <c r="AY145" s="76"/>
      <c r="AZ145" s="77"/>
      <c r="BA145" s="84"/>
      <c r="BB145" s="84"/>
      <c r="BC145" s="78"/>
      <c r="BD145" s="79"/>
      <c r="BE145" s="79"/>
      <c r="BF145" s="79"/>
      <c r="BG145" s="187"/>
      <c r="BH145" s="187"/>
      <c r="BI145" s="187"/>
      <c r="BJ145" s="187"/>
      <c r="BK145" s="110"/>
      <c r="BL145" s="115"/>
      <c r="BM145" s="115"/>
      <c r="BN145" s="115"/>
    </row>
    <row r="146" spans="1:66" s="80" customFormat="1" ht="16" x14ac:dyDescent="0.2">
      <c r="A146" s="188"/>
      <c r="B146" s="113"/>
      <c r="C146" s="110"/>
      <c r="D146" s="189"/>
      <c r="E146" s="110"/>
      <c r="F146" s="110"/>
      <c r="G146" s="72"/>
      <c r="H146" s="73"/>
      <c r="I146" s="110"/>
      <c r="J146" s="190"/>
      <c r="K146" s="112"/>
      <c r="L146" s="112"/>
      <c r="M146" s="112"/>
      <c r="N146" s="112"/>
      <c r="O146" s="112"/>
      <c r="P146" s="112"/>
      <c r="Q146" s="112"/>
      <c r="R146" s="112"/>
      <c r="S146" s="112"/>
      <c r="T146" s="112"/>
      <c r="U146" s="112"/>
      <c r="V146" s="112"/>
      <c r="W146" s="112"/>
      <c r="X146" s="112"/>
      <c r="Y146" s="112"/>
      <c r="Z146" s="112"/>
      <c r="AA146" s="112"/>
      <c r="AB146" s="112"/>
      <c r="AC146" s="112"/>
      <c r="AD146" s="114"/>
      <c r="AE146" s="113"/>
      <c r="AF146" s="114"/>
      <c r="AG146" s="114"/>
      <c r="AH146" s="114"/>
      <c r="AI146" s="115"/>
      <c r="AJ146" s="74"/>
      <c r="AK146" s="75"/>
      <c r="AL146" s="76"/>
      <c r="AM146" s="76"/>
      <c r="AN146" s="77"/>
      <c r="AO146" s="76"/>
      <c r="AP146" s="77"/>
      <c r="AQ146" s="76"/>
      <c r="AR146" s="77"/>
      <c r="AS146" s="76"/>
      <c r="AT146" s="77"/>
      <c r="AU146" s="76"/>
      <c r="AV146" s="77"/>
      <c r="AW146" s="76"/>
      <c r="AX146" s="77"/>
      <c r="AY146" s="76"/>
      <c r="AZ146" s="77"/>
      <c r="BA146" s="84"/>
      <c r="BB146" s="84"/>
      <c r="BC146" s="78"/>
      <c r="BD146" s="79"/>
      <c r="BE146" s="79"/>
      <c r="BF146" s="79"/>
      <c r="BG146" s="187"/>
      <c r="BH146" s="187"/>
      <c r="BI146" s="187"/>
      <c r="BJ146" s="187"/>
      <c r="BK146" s="110"/>
      <c r="BL146" s="115"/>
      <c r="BM146" s="115"/>
      <c r="BN146" s="115"/>
    </row>
    <row r="147" spans="1:66" s="80" customFormat="1" ht="16" x14ac:dyDescent="0.2">
      <c r="A147" s="188"/>
      <c r="B147" s="113"/>
      <c r="C147" s="110"/>
      <c r="D147" s="189"/>
      <c r="E147" s="110"/>
      <c r="F147" s="110"/>
      <c r="G147" s="72"/>
      <c r="H147" s="73"/>
      <c r="I147" s="110"/>
      <c r="J147" s="190"/>
      <c r="K147" s="112"/>
      <c r="L147" s="112"/>
      <c r="M147" s="112"/>
      <c r="N147" s="112"/>
      <c r="O147" s="112"/>
      <c r="P147" s="112"/>
      <c r="Q147" s="112"/>
      <c r="R147" s="112"/>
      <c r="S147" s="112"/>
      <c r="T147" s="112"/>
      <c r="U147" s="112"/>
      <c r="V147" s="112"/>
      <c r="W147" s="112"/>
      <c r="X147" s="112"/>
      <c r="Y147" s="112"/>
      <c r="Z147" s="112"/>
      <c r="AA147" s="112"/>
      <c r="AB147" s="112"/>
      <c r="AC147" s="112"/>
      <c r="AD147" s="114"/>
      <c r="AE147" s="113"/>
      <c r="AF147" s="114"/>
      <c r="AG147" s="114"/>
      <c r="AH147" s="114"/>
      <c r="AI147" s="115"/>
      <c r="AJ147" s="74"/>
      <c r="AK147" s="75"/>
      <c r="AL147" s="76"/>
      <c r="AM147" s="76"/>
      <c r="AN147" s="77"/>
      <c r="AO147" s="76"/>
      <c r="AP147" s="77"/>
      <c r="AQ147" s="76"/>
      <c r="AR147" s="77"/>
      <c r="AS147" s="76"/>
      <c r="AT147" s="77"/>
      <c r="AU147" s="76"/>
      <c r="AV147" s="77"/>
      <c r="AW147" s="76"/>
      <c r="AX147" s="77"/>
      <c r="AY147" s="76"/>
      <c r="AZ147" s="77"/>
      <c r="BA147" s="84"/>
      <c r="BB147" s="84"/>
      <c r="BC147" s="78"/>
      <c r="BD147" s="79"/>
      <c r="BE147" s="79"/>
      <c r="BF147" s="79"/>
      <c r="BG147" s="187"/>
      <c r="BH147" s="187"/>
      <c r="BI147" s="187"/>
      <c r="BJ147" s="187"/>
      <c r="BK147" s="110"/>
      <c r="BL147" s="115"/>
      <c r="BM147" s="115"/>
      <c r="BN147" s="115"/>
    </row>
    <row r="148" spans="1:66" s="80" customFormat="1" ht="16" x14ac:dyDescent="0.2">
      <c r="A148" s="188"/>
      <c r="B148" s="113"/>
      <c r="C148" s="110"/>
      <c r="D148" s="189"/>
      <c r="E148" s="110"/>
      <c r="F148" s="110"/>
      <c r="G148" s="72"/>
      <c r="H148" s="73"/>
      <c r="I148" s="110"/>
      <c r="J148" s="190"/>
      <c r="K148" s="112"/>
      <c r="L148" s="112"/>
      <c r="M148" s="112"/>
      <c r="N148" s="112"/>
      <c r="O148" s="112"/>
      <c r="P148" s="112"/>
      <c r="Q148" s="112"/>
      <c r="R148" s="112"/>
      <c r="S148" s="112"/>
      <c r="T148" s="112"/>
      <c r="U148" s="112"/>
      <c r="V148" s="112"/>
      <c r="W148" s="112"/>
      <c r="X148" s="112"/>
      <c r="Y148" s="112"/>
      <c r="Z148" s="112"/>
      <c r="AA148" s="112"/>
      <c r="AB148" s="112"/>
      <c r="AC148" s="112"/>
      <c r="AD148" s="114"/>
      <c r="AE148" s="113"/>
      <c r="AF148" s="114"/>
      <c r="AG148" s="114"/>
      <c r="AH148" s="114"/>
      <c r="AI148" s="115"/>
      <c r="AJ148" s="74"/>
      <c r="AK148" s="75"/>
      <c r="AL148" s="76"/>
      <c r="AM148" s="76"/>
      <c r="AN148" s="77"/>
      <c r="AO148" s="76"/>
      <c r="AP148" s="77"/>
      <c r="AQ148" s="76"/>
      <c r="AR148" s="77"/>
      <c r="AS148" s="76"/>
      <c r="AT148" s="77"/>
      <c r="AU148" s="76"/>
      <c r="AV148" s="77"/>
      <c r="AW148" s="76"/>
      <c r="AX148" s="77"/>
      <c r="AY148" s="76"/>
      <c r="AZ148" s="77"/>
      <c r="BA148" s="84"/>
      <c r="BB148" s="84"/>
      <c r="BC148" s="78"/>
      <c r="BD148" s="79"/>
      <c r="BE148" s="79"/>
      <c r="BF148" s="79"/>
      <c r="BG148" s="187"/>
      <c r="BH148" s="187"/>
      <c r="BI148" s="187"/>
      <c r="BJ148" s="187"/>
      <c r="BK148" s="110"/>
      <c r="BL148" s="115"/>
      <c r="BM148" s="115"/>
      <c r="BN148" s="115"/>
    </row>
    <row r="149" spans="1:66" s="80" customFormat="1" ht="16" x14ac:dyDescent="0.2">
      <c r="A149" s="188"/>
      <c r="B149" s="113"/>
      <c r="C149" s="110"/>
      <c r="D149" s="189"/>
      <c r="E149" s="110"/>
      <c r="F149" s="110"/>
      <c r="G149" s="72"/>
      <c r="H149" s="73"/>
      <c r="I149" s="110"/>
      <c r="J149" s="190"/>
      <c r="K149" s="112"/>
      <c r="L149" s="112"/>
      <c r="M149" s="112"/>
      <c r="N149" s="112"/>
      <c r="O149" s="112"/>
      <c r="P149" s="112"/>
      <c r="Q149" s="112"/>
      <c r="R149" s="112"/>
      <c r="S149" s="112"/>
      <c r="T149" s="112"/>
      <c r="U149" s="112"/>
      <c r="V149" s="112"/>
      <c r="W149" s="112"/>
      <c r="X149" s="112"/>
      <c r="Y149" s="112"/>
      <c r="Z149" s="112"/>
      <c r="AA149" s="112"/>
      <c r="AB149" s="112"/>
      <c r="AC149" s="112"/>
      <c r="AD149" s="114"/>
      <c r="AE149" s="113"/>
      <c r="AF149" s="114"/>
      <c r="AG149" s="114"/>
      <c r="AH149" s="114"/>
      <c r="AI149" s="115"/>
      <c r="AJ149" s="74"/>
      <c r="AK149" s="75"/>
      <c r="AL149" s="76"/>
      <c r="AM149" s="76"/>
      <c r="AN149" s="77"/>
      <c r="AO149" s="76"/>
      <c r="AP149" s="77"/>
      <c r="AQ149" s="76"/>
      <c r="AR149" s="77"/>
      <c r="AS149" s="76"/>
      <c r="AT149" s="77"/>
      <c r="AU149" s="76"/>
      <c r="AV149" s="77"/>
      <c r="AW149" s="76"/>
      <c r="AX149" s="77"/>
      <c r="AY149" s="76"/>
      <c r="AZ149" s="77"/>
      <c r="BA149" s="84"/>
      <c r="BB149" s="84"/>
      <c r="BC149" s="78"/>
      <c r="BD149" s="79"/>
      <c r="BE149" s="79"/>
      <c r="BF149" s="79"/>
      <c r="BG149" s="187"/>
      <c r="BH149" s="187"/>
      <c r="BI149" s="187"/>
      <c r="BJ149" s="187"/>
      <c r="BK149" s="110"/>
      <c r="BL149" s="115"/>
      <c r="BM149" s="115"/>
      <c r="BN149" s="115"/>
    </row>
    <row r="150" spans="1:66" s="80" customFormat="1" ht="16" x14ac:dyDescent="0.2">
      <c r="A150" s="188"/>
      <c r="B150" s="113"/>
      <c r="C150" s="110"/>
      <c r="D150" s="189"/>
      <c r="E150" s="110"/>
      <c r="F150" s="110"/>
      <c r="G150" s="72"/>
      <c r="H150" s="73"/>
      <c r="I150" s="110"/>
      <c r="J150" s="190"/>
      <c r="K150" s="112"/>
      <c r="L150" s="112"/>
      <c r="M150" s="112"/>
      <c r="N150" s="112"/>
      <c r="O150" s="112"/>
      <c r="P150" s="112"/>
      <c r="Q150" s="112"/>
      <c r="R150" s="112"/>
      <c r="S150" s="112"/>
      <c r="T150" s="112"/>
      <c r="U150" s="112"/>
      <c r="V150" s="112"/>
      <c r="W150" s="112"/>
      <c r="X150" s="112"/>
      <c r="Y150" s="112"/>
      <c r="Z150" s="112"/>
      <c r="AA150" s="112"/>
      <c r="AB150" s="112"/>
      <c r="AC150" s="112"/>
      <c r="AD150" s="114"/>
      <c r="AE150" s="113"/>
      <c r="AF150" s="114"/>
      <c r="AG150" s="114"/>
      <c r="AH150" s="114"/>
      <c r="AI150" s="115"/>
      <c r="AJ150" s="74"/>
      <c r="AK150" s="75"/>
      <c r="AL150" s="76"/>
      <c r="AM150" s="76"/>
      <c r="AN150" s="77"/>
      <c r="AO150" s="76"/>
      <c r="AP150" s="77"/>
      <c r="AQ150" s="76"/>
      <c r="AR150" s="77"/>
      <c r="AS150" s="76"/>
      <c r="AT150" s="77"/>
      <c r="AU150" s="76"/>
      <c r="AV150" s="77"/>
      <c r="AW150" s="76"/>
      <c r="AX150" s="77"/>
      <c r="AY150" s="76"/>
      <c r="AZ150" s="77"/>
      <c r="BA150" s="84"/>
      <c r="BB150" s="84"/>
      <c r="BC150" s="78"/>
      <c r="BD150" s="79"/>
      <c r="BE150" s="79"/>
      <c r="BF150" s="79"/>
      <c r="BG150" s="187"/>
      <c r="BH150" s="187"/>
      <c r="BI150" s="187"/>
      <c r="BJ150" s="187"/>
      <c r="BK150" s="110"/>
      <c r="BL150" s="115"/>
      <c r="BM150" s="115"/>
      <c r="BN150" s="115"/>
    </row>
    <row r="151" spans="1:66" s="80" customFormat="1" ht="16" x14ac:dyDescent="0.2">
      <c r="A151" s="188"/>
      <c r="B151" s="113"/>
      <c r="C151" s="110"/>
      <c r="D151" s="189"/>
      <c r="E151" s="110"/>
      <c r="F151" s="110"/>
      <c r="G151" s="72"/>
      <c r="H151" s="73"/>
      <c r="I151" s="110"/>
      <c r="J151" s="190"/>
      <c r="K151" s="112"/>
      <c r="L151" s="112"/>
      <c r="M151" s="112"/>
      <c r="N151" s="112"/>
      <c r="O151" s="112"/>
      <c r="P151" s="112"/>
      <c r="Q151" s="112"/>
      <c r="R151" s="112"/>
      <c r="S151" s="112"/>
      <c r="T151" s="112"/>
      <c r="U151" s="112"/>
      <c r="V151" s="112"/>
      <c r="W151" s="112"/>
      <c r="X151" s="112"/>
      <c r="Y151" s="112"/>
      <c r="Z151" s="112"/>
      <c r="AA151" s="112"/>
      <c r="AB151" s="112"/>
      <c r="AC151" s="112"/>
      <c r="AD151" s="114"/>
      <c r="AE151" s="113"/>
      <c r="AF151" s="114"/>
      <c r="AG151" s="114"/>
      <c r="AH151" s="114"/>
      <c r="AI151" s="115"/>
      <c r="AJ151" s="74"/>
      <c r="AK151" s="75"/>
      <c r="AL151" s="76"/>
      <c r="AM151" s="76"/>
      <c r="AN151" s="77"/>
      <c r="AO151" s="76"/>
      <c r="AP151" s="77"/>
      <c r="AQ151" s="76"/>
      <c r="AR151" s="77"/>
      <c r="AS151" s="76"/>
      <c r="AT151" s="77"/>
      <c r="AU151" s="76"/>
      <c r="AV151" s="77"/>
      <c r="AW151" s="76"/>
      <c r="AX151" s="77"/>
      <c r="AY151" s="76"/>
      <c r="AZ151" s="77"/>
      <c r="BA151" s="84"/>
      <c r="BB151" s="84"/>
      <c r="BC151" s="78"/>
      <c r="BD151" s="79"/>
      <c r="BE151" s="79"/>
      <c r="BF151" s="79"/>
      <c r="BG151" s="187"/>
      <c r="BH151" s="187"/>
      <c r="BI151" s="187"/>
      <c r="BJ151" s="187"/>
      <c r="BK151" s="110"/>
      <c r="BL151" s="115"/>
      <c r="BM151" s="115"/>
      <c r="BN151" s="115"/>
    </row>
    <row r="152" spans="1:66" s="80" customFormat="1" ht="16" x14ac:dyDescent="0.2">
      <c r="A152" s="188"/>
      <c r="B152" s="113"/>
      <c r="C152" s="110"/>
      <c r="D152" s="189"/>
      <c r="E152" s="110"/>
      <c r="F152" s="110"/>
      <c r="G152" s="72"/>
      <c r="H152" s="73"/>
      <c r="I152" s="110"/>
      <c r="J152" s="190"/>
      <c r="K152" s="112"/>
      <c r="L152" s="112"/>
      <c r="M152" s="112"/>
      <c r="N152" s="112"/>
      <c r="O152" s="112"/>
      <c r="P152" s="112"/>
      <c r="Q152" s="112"/>
      <c r="R152" s="112"/>
      <c r="S152" s="112"/>
      <c r="T152" s="112"/>
      <c r="U152" s="112"/>
      <c r="V152" s="112"/>
      <c r="W152" s="112"/>
      <c r="X152" s="112"/>
      <c r="Y152" s="112"/>
      <c r="Z152" s="112"/>
      <c r="AA152" s="112"/>
      <c r="AB152" s="112"/>
      <c r="AC152" s="112"/>
      <c r="AD152" s="114"/>
      <c r="AE152" s="113"/>
      <c r="AF152" s="114"/>
      <c r="AG152" s="114"/>
      <c r="AH152" s="114"/>
      <c r="AI152" s="115"/>
      <c r="AJ152" s="74"/>
      <c r="AK152" s="75"/>
      <c r="AL152" s="76"/>
      <c r="AM152" s="76"/>
      <c r="AN152" s="77"/>
      <c r="AO152" s="76"/>
      <c r="AP152" s="77"/>
      <c r="AQ152" s="76"/>
      <c r="AR152" s="77"/>
      <c r="AS152" s="76"/>
      <c r="AT152" s="77"/>
      <c r="AU152" s="76"/>
      <c r="AV152" s="77"/>
      <c r="AW152" s="76"/>
      <c r="AX152" s="77"/>
      <c r="AY152" s="76"/>
      <c r="AZ152" s="77"/>
      <c r="BA152" s="84"/>
      <c r="BB152" s="84"/>
      <c r="BC152" s="78"/>
      <c r="BD152" s="79"/>
      <c r="BE152" s="79"/>
      <c r="BF152" s="79"/>
      <c r="BG152" s="187"/>
      <c r="BH152" s="187"/>
      <c r="BI152" s="187"/>
      <c r="BJ152" s="187"/>
      <c r="BK152" s="110"/>
      <c r="BL152" s="115"/>
      <c r="BM152" s="115"/>
      <c r="BN152" s="115"/>
    </row>
    <row r="153" spans="1:66" s="80" customFormat="1" ht="16" x14ac:dyDescent="0.2">
      <c r="A153" s="188"/>
      <c r="B153" s="113"/>
      <c r="C153" s="110"/>
      <c r="D153" s="189"/>
      <c r="E153" s="110"/>
      <c r="F153" s="110"/>
      <c r="G153" s="72"/>
      <c r="H153" s="73"/>
      <c r="I153" s="110"/>
      <c r="J153" s="190"/>
      <c r="K153" s="112"/>
      <c r="L153" s="112"/>
      <c r="M153" s="112"/>
      <c r="N153" s="112"/>
      <c r="O153" s="112"/>
      <c r="P153" s="112"/>
      <c r="Q153" s="112"/>
      <c r="R153" s="112"/>
      <c r="S153" s="112"/>
      <c r="T153" s="112"/>
      <c r="U153" s="112"/>
      <c r="V153" s="112"/>
      <c r="W153" s="112"/>
      <c r="X153" s="112"/>
      <c r="Y153" s="112"/>
      <c r="Z153" s="112"/>
      <c r="AA153" s="112"/>
      <c r="AB153" s="112"/>
      <c r="AC153" s="112"/>
      <c r="AD153" s="114"/>
      <c r="AE153" s="113"/>
      <c r="AF153" s="114"/>
      <c r="AG153" s="114"/>
      <c r="AH153" s="114"/>
      <c r="AI153" s="115"/>
      <c r="AJ153" s="74"/>
      <c r="AK153" s="75"/>
      <c r="AL153" s="76"/>
      <c r="AM153" s="76"/>
      <c r="AN153" s="77"/>
      <c r="AO153" s="76"/>
      <c r="AP153" s="77"/>
      <c r="AQ153" s="76"/>
      <c r="AR153" s="77"/>
      <c r="AS153" s="76"/>
      <c r="AT153" s="77"/>
      <c r="AU153" s="76"/>
      <c r="AV153" s="77"/>
      <c r="AW153" s="76"/>
      <c r="AX153" s="77"/>
      <c r="AY153" s="76"/>
      <c r="AZ153" s="77"/>
      <c r="BA153" s="84"/>
      <c r="BB153" s="84"/>
      <c r="BC153" s="78"/>
      <c r="BD153" s="79"/>
      <c r="BE153" s="79"/>
      <c r="BF153" s="79"/>
      <c r="BG153" s="187"/>
      <c r="BH153" s="187"/>
      <c r="BI153" s="187"/>
      <c r="BJ153" s="187"/>
      <c r="BK153" s="110"/>
      <c r="BL153" s="115"/>
      <c r="BM153" s="115"/>
      <c r="BN153" s="115"/>
    </row>
    <row r="154" spans="1:66" s="80" customFormat="1" ht="16" x14ac:dyDescent="0.2">
      <c r="A154" s="188"/>
      <c r="B154" s="113"/>
      <c r="C154" s="110"/>
      <c r="D154" s="189"/>
      <c r="E154" s="110"/>
      <c r="F154" s="110"/>
      <c r="G154" s="72"/>
      <c r="H154" s="73"/>
      <c r="I154" s="110"/>
      <c r="J154" s="190"/>
      <c r="K154" s="112"/>
      <c r="L154" s="112"/>
      <c r="M154" s="112"/>
      <c r="N154" s="112"/>
      <c r="O154" s="112"/>
      <c r="P154" s="112"/>
      <c r="Q154" s="112"/>
      <c r="R154" s="112"/>
      <c r="S154" s="112"/>
      <c r="T154" s="112"/>
      <c r="U154" s="112"/>
      <c r="V154" s="112"/>
      <c r="W154" s="112"/>
      <c r="X154" s="112"/>
      <c r="Y154" s="112"/>
      <c r="Z154" s="112"/>
      <c r="AA154" s="112"/>
      <c r="AB154" s="112"/>
      <c r="AC154" s="112"/>
      <c r="AD154" s="114"/>
      <c r="AE154" s="113"/>
      <c r="AF154" s="114"/>
      <c r="AG154" s="114"/>
      <c r="AH154" s="114"/>
      <c r="AI154" s="115"/>
      <c r="AJ154" s="74"/>
      <c r="AK154" s="75"/>
      <c r="AL154" s="76"/>
      <c r="AM154" s="76"/>
      <c r="AN154" s="77"/>
      <c r="AO154" s="76"/>
      <c r="AP154" s="77"/>
      <c r="AQ154" s="76"/>
      <c r="AR154" s="77"/>
      <c r="AS154" s="76"/>
      <c r="AT154" s="77"/>
      <c r="AU154" s="76"/>
      <c r="AV154" s="77"/>
      <c r="AW154" s="76"/>
      <c r="AX154" s="77"/>
      <c r="AY154" s="76"/>
      <c r="AZ154" s="77"/>
      <c r="BA154" s="84"/>
      <c r="BB154" s="84"/>
      <c r="BC154" s="78"/>
      <c r="BD154" s="79"/>
      <c r="BE154" s="79"/>
      <c r="BF154" s="79"/>
      <c r="BG154" s="187"/>
      <c r="BH154" s="187"/>
      <c r="BI154" s="187"/>
      <c r="BJ154" s="187"/>
      <c r="BK154" s="110"/>
      <c r="BL154" s="115"/>
      <c r="BM154" s="115"/>
      <c r="BN154" s="115"/>
    </row>
    <row r="155" spans="1:66" s="80" customFormat="1" ht="16" x14ac:dyDescent="0.2">
      <c r="A155" s="188"/>
      <c r="B155" s="113"/>
      <c r="C155" s="110"/>
      <c r="D155" s="189"/>
      <c r="E155" s="110"/>
      <c r="F155" s="110"/>
      <c r="G155" s="72"/>
      <c r="H155" s="73"/>
      <c r="I155" s="110"/>
      <c r="J155" s="190"/>
      <c r="K155" s="112"/>
      <c r="L155" s="112"/>
      <c r="M155" s="112"/>
      <c r="N155" s="112"/>
      <c r="O155" s="112"/>
      <c r="P155" s="112"/>
      <c r="Q155" s="112"/>
      <c r="R155" s="112"/>
      <c r="S155" s="112"/>
      <c r="T155" s="112"/>
      <c r="U155" s="112"/>
      <c r="V155" s="112"/>
      <c r="W155" s="112"/>
      <c r="X155" s="112"/>
      <c r="Y155" s="112"/>
      <c r="Z155" s="112"/>
      <c r="AA155" s="112"/>
      <c r="AB155" s="112"/>
      <c r="AC155" s="112"/>
      <c r="AD155" s="114"/>
      <c r="AE155" s="113"/>
      <c r="AF155" s="114"/>
      <c r="AG155" s="114"/>
      <c r="AH155" s="114"/>
      <c r="AI155" s="115"/>
      <c r="AJ155" s="74"/>
      <c r="AK155" s="75"/>
      <c r="AL155" s="76"/>
      <c r="AM155" s="76"/>
      <c r="AN155" s="77"/>
      <c r="AO155" s="76"/>
      <c r="AP155" s="77"/>
      <c r="AQ155" s="76"/>
      <c r="AR155" s="77"/>
      <c r="AS155" s="76"/>
      <c r="AT155" s="77"/>
      <c r="AU155" s="76"/>
      <c r="AV155" s="77"/>
      <c r="AW155" s="76"/>
      <c r="AX155" s="77"/>
      <c r="AY155" s="76"/>
      <c r="AZ155" s="77"/>
      <c r="BA155" s="84"/>
      <c r="BB155" s="84"/>
      <c r="BC155" s="78"/>
      <c r="BD155" s="79"/>
      <c r="BE155" s="79"/>
      <c r="BF155" s="79"/>
      <c r="BG155" s="187"/>
      <c r="BH155" s="187"/>
      <c r="BI155" s="187"/>
      <c r="BJ155" s="187"/>
      <c r="BK155" s="110"/>
      <c r="BL155" s="115"/>
      <c r="BM155" s="115"/>
      <c r="BN155" s="115"/>
    </row>
    <row r="156" spans="1:66" s="80" customFormat="1" ht="16" x14ac:dyDescent="0.2">
      <c r="A156" s="188"/>
      <c r="B156" s="113"/>
      <c r="C156" s="110"/>
      <c r="D156" s="189"/>
      <c r="E156" s="110"/>
      <c r="F156" s="110"/>
      <c r="G156" s="72"/>
      <c r="H156" s="73"/>
      <c r="I156" s="110"/>
      <c r="J156" s="190"/>
      <c r="K156" s="112"/>
      <c r="L156" s="112"/>
      <c r="M156" s="112"/>
      <c r="N156" s="112"/>
      <c r="O156" s="112"/>
      <c r="P156" s="112"/>
      <c r="Q156" s="112"/>
      <c r="R156" s="112"/>
      <c r="S156" s="112"/>
      <c r="T156" s="112"/>
      <c r="U156" s="112"/>
      <c r="V156" s="112"/>
      <c r="W156" s="112"/>
      <c r="X156" s="112"/>
      <c r="Y156" s="112"/>
      <c r="Z156" s="112"/>
      <c r="AA156" s="112"/>
      <c r="AB156" s="112"/>
      <c r="AC156" s="112"/>
      <c r="AD156" s="114"/>
      <c r="AE156" s="113"/>
      <c r="AF156" s="114"/>
      <c r="AG156" s="114"/>
      <c r="AH156" s="114"/>
      <c r="AI156" s="115"/>
      <c r="AJ156" s="74"/>
      <c r="AK156" s="75"/>
      <c r="AL156" s="76"/>
      <c r="AM156" s="76"/>
      <c r="AN156" s="77"/>
      <c r="AO156" s="76"/>
      <c r="AP156" s="77"/>
      <c r="AQ156" s="76"/>
      <c r="AR156" s="77"/>
      <c r="AS156" s="76"/>
      <c r="AT156" s="77"/>
      <c r="AU156" s="76"/>
      <c r="AV156" s="77"/>
      <c r="AW156" s="76"/>
      <c r="AX156" s="77"/>
      <c r="AY156" s="76"/>
      <c r="AZ156" s="77"/>
      <c r="BA156" s="84"/>
      <c r="BB156" s="84"/>
      <c r="BC156" s="78"/>
      <c r="BD156" s="79"/>
      <c r="BE156" s="79"/>
      <c r="BF156" s="79"/>
      <c r="BG156" s="187"/>
      <c r="BH156" s="187"/>
      <c r="BI156" s="187"/>
      <c r="BJ156" s="187"/>
      <c r="BK156" s="110"/>
      <c r="BL156" s="115"/>
      <c r="BM156" s="115"/>
      <c r="BN156" s="115"/>
    </row>
    <row r="157" spans="1:66" s="80" customFormat="1" ht="16" x14ac:dyDescent="0.2">
      <c r="A157" s="188"/>
      <c r="B157" s="113"/>
      <c r="C157" s="110"/>
      <c r="D157" s="189"/>
      <c r="E157" s="110"/>
      <c r="F157" s="110"/>
      <c r="G157" s="72"/>
      <c r="H157" s="73"/>
      <c r="I157" s="110"/>
      <c r="J157" s="190"/>
      <c r="K157" s="112"/>
      <c r="L157" s="112"/>
      <c r="M157" s="112"/>
      <c r="N157" s="112"/>
      <c r="O157" s="112"/>
      <c r="P157" s="112"/>
      <c r="Q157" s="112"/>
      <c r="R157" s="112"/>
      <c r="S157" s="112"/>
      <c r="T157" s="112"/>
      <c r="U157" s="112"/>
      <c r="V157" s="112"/>
      <c r="W157" s="112"/>
      <c r="X157" s="112"/>
      <c r="Y157" s="112"/>
      <c r="Z157" s="112"/>
      <c r="AA157" s="112"/>
      <c r="AB157" s="112"/>
      <c r="AC157" s="112"/>
      <c r="AD157" s="114"/>
      <c r="AE157" s="113"/>
      <c r="AF157" s="114"/>
      <c r="AG157" s="114"/>
      <c r="AH157" s="114"/>
      <c r="AI157" s="115"/>
      <c r="AJ157" s="74"/>
      <c r="AK157" s="75"/>
      <c r="AL157" s="76"/>
      <c r="AM157" s="76"/>
      <c r="AN157" s="77"/>
      <c r="AO157" s="76"/>
      <c r="AP157" s="77"/>
      <c r="AQ157" s="76"/>
      <c r="AR157" s="77"/>
      <c r="AS157" s="76"/>
      <c r="AT157" s="77"/>
      <c r="AU157" s="76"/>
      <c r="AV157" s="77"/>
      <c r="AW157" s="76"/>
      <c r="AX157" s="77"/>
      <c r="AY157" s="76"/>
      <c r="AZ157" s="77"/>
      <c r="BA157" s="84"/>
      <c r="BB157" s="84"/>
      <c r="BC157" s="78"/>
      <c r="BD157" s="79"/>
      <c r="BE157" s="79"/>
      <c r="BF157" s="79"/>
      <c r="BG157" s="187"/>
      <c r="BH157" s="187"/>
      <c r="BI157" s="187"/>
      <c r="BJ157" s="187"/>
      <c r="BK157" s="110"/>
      <c r="BL157" s="115"/>
      <c r="BM157" s="115"/>
      <c r="BN157" s="115"/>
    </row>
    <row r="158" spans="1:66" s="80" customFormat="1" ht="16" x14ac:dyDescent="0.2">
      <c r="A158" s="188"/>
      <c r="B158" s="113"/>
      <c r="C158" s="110"/>
      <c r="D158" s="189"/>
      <c r="E158" s="110"/>
      <c r="F158" s="110"/>
      <c r="G158" s="72"/>
      <c r="H158" s="73"/>
      <c r="I158" s="110"/>
      <c r="J158" s="190"/>
      <c r="K158" s="112"/>
      <c r="L158" s="112"/>
      <c r="M158" s="112"/>
      <c r="N158" s="112"/>
      <c r="O158" s="112"/>
      <c r="P158" s="112"/>
      <c r="Q158" s="112"/>
      <c r="R158" s="112"/>
      <c r="S158" s="112"/>
      <c r="T158" s="112"/>
      <c r="U158" s="112"/>
      <c r="V158" s="112"/>
      <c r="W158" s="112"/>
      <c r="X158" s="112"/>
      <c r="Y158" s="112"/>
      <c r="Z158" s="112"/>
      <c r="AA158" s="112"/>
      <c r="AB158" s="112"/>
      <c r="AC158" s="112"/>
      <c r="AD158" s="114"/>
      <c r="AE158" s="113"/>
      <c r="AF158" s="114"/>
      <c r="AG158" s="114"/>
      <c r="AH158" s="114"/>
      <c r="AI158" s="115"/>
      <c r="AJ158" s="74"/>
      <c r="AK158" s="75"/>
      <c r="AL158" s="76"/>
      <c r="AM158" s="76"/>
      <c r="AN158" s="77"/>
      <c r="AO158" s="76"/>
      <c r="AP158" s="77"/>
      <c r="AQ158" s="76"/>
      <c r="AR158" s="77"/>
      <c r="AS158" s="76"/>
      <c r="AT158" s="77"/>
      <c r="AU158" s="76"/>
      <c r="AV158" s="77"/>
      <c r="AW158" s="76"/>
      <c r="AX158" s="77"/>
      <c r="AY158" s="76"/>
      <c r="AZ158" s="77"/>
      <c r="BA158" s="84"/>
      <c r="BB158" s="84"/>
      <c r="BC158" s="78"/>
      <c r="BD158" s="79"/>
      <c r="BE158" s="79"/>
      <c r="BF158" s="79"/>
      <c r="BG158" s="187"/>
      <c r="BH158" s="187"/>
      <c r="BI158" s="187"/>
      <c r="BJ158" s="187"/>
      <c r="BK158" s="110"/>
      <c r="BL158" s="115"/>
      <c r="BM158" s="115"/>
      <c r="BN158" s="115"/>
    </row>
    <row r="159" spans="1:66" s="80" customFormat="1" ht="16" x14ac:dyDescent="0.2">
      <c r="A159" s="188"/>
      <c r="B159" s="113"/>
      <c r="C159" s="110"/>
      <c r="D159" s="189"/>
      <c r="E159" s="110"/>
      <c r="F159" s="110"/>
      <c r="G159" s="72"/>
      <c r="H159" s="73"/>
      <c r="I159" s="110"/>
      <c r="J159" s="190"/>
      <c r="K159" s="112"/>
      <c r="L159" s="112"/>
      <c r="M159" s="112"/>
      <c r="N159" s="112"/>
      <c r="O159" s="112"/>
      <c r="P159" s="112"/>
      <c r="Q159" s="112"/>
      <c r="R159" s="112"/>
      <c r="S159" s="112"/>
      <c r="T159" s="112"/>
      <c r="U159" s="112"/>
      <c r="V159" s="112"/>
      <c r="W159" s="112"/>
      <c r="X159" s="112"/>
      <c r="Y159" s="112"/>
      <c r="Z159" s="112"/>
      <c r="AA159" s="112"/>
      <c r="AB159" s="112"/>
      <c r="AC159" s="112"/>
      <c r="AD159" s="114"/>
      <c r="AE159" s="113"/>
      <c r="AF159" s="114"/>
      <c r="AG159" s="114"/>
      <c r="AH159" s="114"/>
      <c r="AI159" s="115"/>
      <c r="AJ159" s="74"/>
      <c r="AK159" s="75"/>
      <c r="AL159" s="76"/>
      <c r="AM159" s="76"/>
      <c r="AN159" s="77"/>
      <c r="AO159" s="76"/>
      <c r="AP159" s="77"/>
      <c r="AQ159" s="76"/>
      <c r="AR159" s="77"/>
      <c r="AS159" s="76"/>
      <c r="AT159" s="77"/>
      <c r="AU159" s="76"/>
      <c r="AV159" s="77"/>
      <c r="AW159" s="76"/>
      <c r="AX159" s="77"/>
      <c r="AY159" s="76"/>
      <c r="AZ159" s="77"/>
      <c r="BA159" s="84"/>
      <c r="BB159" s="84"/>
      <c r="BC159" s="78"/>
      <c r="BD159" s="79"/>
      <c r="BE159" s="79"/>
      <c r="BF159" s="79"/>
      <c r="BG159" s="187"/>
      <c r="BH159" s="187"/>
      <c r="BI159" s="187"/>
      <c r="BJ159" s="187"/>
      <c r="BK159" s="110"/>
      <c r="BL159" s="115"/>
      <c r="BM159" s="115"/>
      <c r="BN159" s="115"/>
    </row>
    <row r="160" spans="1:66" s="80" customFormat="1" ht="16" x14ac:dyDescent="0.2">
      <c r="A160" s="188"/>
      <c r="B160" s="113"/>
      <c r="C160" s="110"/>
      <c r="D160" s="189"/>
      <c r="E160" s="110"/>
      <c r="F160" s="110"/>
      <c r="G160" s="72"/>
      <c r="H160" s="73"/>
      <c r="I160" s="110"/>
      <c r="J160" s="190"/>
      <c r="K160" s="112"/>
      <c r="L160" s="112"/>
      <c r="M160" s="112"/>
      <c r="N160" s="112"/>
      <c r="O160" s="112"/>
      <c r="P160" s="112"/>
      <c r="Q160" s="112"/>
      <c r="R160" s="112"/>
      <c r="S160" s="112"/>
      <c r="T160" s="112"/>
      <c r="U160" s="112"/>
      <c r="V160" s="112"/>
      <c r="W160" s="112"/>
      <c r="X160" s="112"/>
      <c r="Y160" s="112"/>
      <c r="Z160" s="112"/>
      <c r="AA160" s="112"/>
      <c r="AB160" s="112"/>
      <c r="AC160" s="112"/>
      <c r="AD160" s="114"/>
      <c r="AE160" s="113"/>
      <c r="AF160" s="114"/>
      <c r="AG160" s="114"/>
      <c r="AH160" s="114"/>
      <c r="AI160" s="115"/>
      <c r="AJ160" s="74"/>
      <c r="AK160" s="75"/>
      <c r="AL160" s="76"/>
      <c r="AM160" s="76"/>
      <c r="AN160" s="77"/>
      <c r="AO160" s="76"/>
      <c r="AP160" s="77"/>
      <c r="AQ160" s="76"/>
      <c r="AR160" s="77"/>
      <c r="AS160" s="76"/>
      <c r="AT160" s="77"/>
      <c r="AU160" s="76"/>
      <c r="AV160" s="77"/>
      <c r="AW160" s="76"/>
      <c r="AX160" s="77"/>
      <c r="AY160" s="76"/>
      <c r="AZ160" s="77"/>
      <c r="BA160" s="84"/>
      <c r="BB160" s="84"/>
      <c r="BC160" s="78"/>
      <c r="BD160" s="79"/>
      <c r="BE160" s="79"/>
      <c r="BF160" s="79"/>
      <c r="BG160" s="187"/>
      <c r="BH160" s="187"/>
      <c r="BI160" s="187"/>
      <c r="BJ160" s="187"/>
      <c r="BK160" s="110"/>
      <c r="BL160" s="115"/>
      <c r="BM160" s="115"/>
      <c r="BN160" s="115"/>
    </row>
    <row r="161" spans="1:66" s="80" customFormat="1" ht="16" x14ac:dyDescent="0.2">
      <c r="A161" s="188"/>
      <c r="B161" s="113"/>
      <c r="C161" s="110"/>
      <c r="D161" s="189"/>
      <c r="E161" s="110"/>
      <c r="F161" s="110"/>
      <c r="G161" s="72"/>
      <c r="H161" s="73"/>
      <c r="I161" s="110"/>
      <c r="J161" s="190"/>
      <c r="K161" s="112"/>
      <c r="L161" s="112"/>
      <c r="M161" s="112"/>
      <c r="N161" s="112"/>
      <c r="O161" s="112"/>
      <c r="P161" s="112"/>
      <c r="Q161" s="112"/>
      <c r="R161" s="112"/>
      <c r="S161" s="112"/>
      <c r="T161" s="112"/>
      <c r="U161" s="112"/>
      <c r="V161" s="112"/>
      <c r="W161" s="112"/>
      <c r="X161" s="112"/>
      <c r="Y161" s="112"/>
      <c r="Z161" s="112"/>
      <c r="AA161" s="112"/>
      <c r="AB161" s="112"/>
      <c r="AC161" s="112"/>
      <c r="AD161" s="114"/>
      <c r="AE161" s="113"/>
      <c r="AF161" s="114"/>
      <c r="AG161" s="114"/>
      <c r="AH161" s="114"/>
      <c r="AI161" s="115"/>
      <c r="AJ161" s="74"/>
      <c r="AK161" s="75"/>
      <c r="AL161" s="76"/>
      <c r="AM161" s="76"/>
      <c r="AN161" s="77"/>
      <c r="AO161" s="76"/>
      <c r="AP161" s="77"/>
      <c r="AQ161" s="76"/>
      <c r="AR161" s="77"/>
      <c r="AS161" s="76"/>
      <c r="AT161" s="77"/>
      <c r="AU161" s="76"/>
      <c r="AV161" s="77"/>
      <c r="AW161" s="76"/>
      <c r="AX161" s="77"/>
      <c r="AY161" s="76"/>
      <c r="AZ161" s="77"/>
      <c r="BA161" s="84"/>
      <c r="BB161" s="84"/>
      <c r="BC161" s="78"/>
      <c r="BD161" s="79"/>
      <c r="BE161" s="79"/>
      <c r="BF161" s="79"/>
      <c r="BG161" s="187"/>
      <c r="BH161" s="187"/>
      <c r="BI161" s="187"/>
      <c r="BJ161" s="187"/>
      <c r="BK161" s="110"/>
      <c r="BL161" s="115"/>
      <c r="BM161" s="115"/>
      <c r="BN161" s="115"/>
    </row>
    <row r="162" spans="1:66" s="80" customFormat="1" ht="16" x14ac:dyDescent="0.2">
      <c r="A162" s="188"/>
      <c r="B162" s="113"/>
      <c r="C162" s="110"/>
      <c r="D162" s="189"/>
      <c r="E162" s="110"/>
      <c r="F162" s="110"/>
      <c r="G162" s="72"/>
      <c r="H162" s="73"/>
      <c r="I162" s="110"/>
      <c r="J162" s="190"/>
      <c r="K162" s="112"/>
      <c r="L162" s="112"/>
      <c r="M162" s="112"/>
      <c r="N162" s="112"/>
      <c r="O162" s="112"/>
      <c r="P162" s="112"/>
      <c r="Q162" s="112"/>
      <c r="R162" s="112"/>
      <c r="S162" s="112"/>
      <c r="T162" s="112"/>
      <c r="U162" s="112"/>
      <c r="V162" s="112"/>
      <c r="W162" s="112"/>
      <c r="X162" s="112"/>
      <c r="Y162" s="112"/>
      <c r="Z162" s="112"/>
      <c r="AA162" s="112"/>
      <c r="AB162" s="112"/>
      <c r="AC162" s="112"/>
      <c r="AD162" s="114"/>
      <c r="AE162" s="113"/>
      <c r="AF162" s="114"/>
      <c r="AG162" s="114"/>
      <c r="AH162" s="114"/>
      <c r="AI162" s="115"/>
      <c r="AJ162" s="74"/>
      <c r="AK162" s="75"/>
      <c r="AL162" s="76"/>
      <c r="AM162" s="76"/>
      <c r="AN162" s="77"/>
      <c r="AO162" s="76"/>
      <c r="AP162" s="77"/>
      <c r="AQ162" s="76"/>
      <c r="AR162" s="77"/>
      <c r="AS162" s="76"/>
      <c r="AT162" s="77"/>
      <c r="AU162" s="76"/>
      <c r="AV162" s="77"/>
      <c r="AW162" s="76"/>
      <c r="AX162" s="77"/>
      <c r="AY162" s="76"/>
      <c r="AZ162" s="77"/>
      <c r="BA162" s="84"/>
      <c r="BB162" s="84"/>
      <c r="BC162" s="78"/>
      <c r="BD162" s="79"/>
      <c r="BE162" s="79"/>
      <c r="BF162" s="79"/>
      <c r="BG162" s="187"/>
      <c r="BH162" s="187"/>
      <c r="BI162" s="187"/>
      <c r="BJ162" s="187"/>
      <c r="BK162" s="110"/>
      <c r="BL162" s="115"/>
      <c r="BM162" s="115"/>
      <c r="BN162" s="115"/>
    </row>
    <row r="163" spans="1:66" s="80" customFormat="1" ht="16" x14ac:dyDescent="0.2">
      <c r="A163" s="188"/>
      <c r="B163" s="113"/>
      <c r="C163" s="110"/>
      <c r="D163" s="189"/>
      <c r="E163" s="110"/>
      <c r="F163" s="110"/>
      <c r="G163" s="72"/>
      <c r="H163" s="73"/>
      <c r="I163" s="110"/>
      <c r="J163" s="190"/>
      <c r="K163" s="112"/>
      <c r="L163" s="112"/>
      <c r="M163" s="112"/>
      <c r="N163" s="112"/>
      <c r="O163" s="112"/>
      <c r="P163" s="112"/>
      <c r="Q163" s="112"/>
      <c r="R163" s="112"/>
      <c r="S163" s="112"/>
      <c r="T163" s="112"/>
      <c r="U163" s="112"/>
      <c r="V163" s="112"/>
      <c r="W163" s="112"/>
      <c r="X163" s="112"/>
      <c r="Y163" s="112"/>
      <c r="Z163" s="112"/>
      <c r="AA163" s="112"/>
      <c r="AB163" s="112"/>
      <c r="AC163" s="112"/>
      <c r="AD163" s="114"/>
      <c r="AE163" s="113"/>
      <c r="AF163" s="114"/>
      <c r="AG163" s="114"/>
      <c r="AH163" s="114"/>
      <c r="AI163" s="115"/>
      <c r="AJ163" s="74"/>
      <c r="AK163" s="75"/>
      <c r="AL163" s="76"/>
      <c r="AM163" s="76"/>
      <c r="AN163" s="77"/>
      <c r="AO163" s="76"/>
      <c r="AP163" s="77"/>
      <c r="AQ163" s="76"/>
      <c r="AR163" s="77"/>
      <c r="AS163" s="76"/>
      <c r="AT163" s="77"/>
      <c r="AU163" s="76"/>
      <c r="AV163" s="77"/>
      <c r="AW163" s="76"/>
      <c r="AX163" s="77"/>
      <c r="AY163" s="76"/>
      <c r="AZ163" s="77"/>
      <c r="BA163" s="84"/>
      <c r="BB163" s="84"/>
      <c r="BC163" s="78"/>
      <c r="BD163" s="79"/>
      <c r="BE163" s="79"/>
      <c r="BF163" s="79"/>
      <c r="BG163" s="187"/>
      <c r="BH163" s="187"/>
      <c r="BI163" s="187"/>
      <c r="BJ163" s="187"/>
      <c r="BK163" s="110"/>
      <c r="BL163" s="115"/>
      <c r="BM163" s="115"/>
      <c r="BN163" s="115"/>
    </row>
    <row r="164" spans="1:66" s="80" customFormat="1" ht="16" x14ac:dyDescent="0.2">
      <c r="A164" s="188"/>
      <c r="B164" s="113"/>
      <c r="C164" s="110"/>
      <c r="D164" s="189"/>
      <c r="E164" s="110"/>
      <c r="F164" s="110"/>
      <c r="G164" s="72"/>
      <c r="H164" s="73"/>
      <c r="I164" s="110"/>
      <c r="J164" s="190"/>
      <c r="K164" s="112"/>
      <c r="L164" s="112"/>
      <c r="M164" s="112"/>
      <c r="N164" s="112"/>
      <c r="O164" s="112"/>
      <c r="P164" s="112"/>
      <c r="Q164" s="112"/>
      <c r="R164" s="112"/>
      <c r="S164" s="112"/>
      <c r="T164" s="112"/>
      <c r="U164" s="112"/>
      <c r="V164" s="112"/>
      <c r="W164" s="112"/>
      <c r="X164" s="112"/>
      <c r="Y164" s="112"/>
      <c r="Z164" s="112"/>
      <c r="AA164" s="112"/>
      <c r="AB164" s="112"/>
      <c r="AC164" s="112"/>
      <c r="AD164" s="114"/>
      <c r="AE164" s="113"/>
      <c r="AF164" s="114"/>
      <c r="AG164" s="114"/>
      <c r="AH164" s="114"/>
      <c r="AI164" s="115"/>
      <c r="AJ164" s="74"/>
      <c r="AK164" s="75"/>
      <c r="AL164" s="76"/>
      <c r="AM164" s="76"/>
      <c r="AN164" s="77"/>
      <c r="AO164" s="76"/>
      <c r="AP164" s="77"/>
      <c r="AQ164" s="76"/>
      <c r="AR164" s="77"/>
      <c r="AS164" s="76"/>
      <c r="AT164" s="77"/>
      <c r="AU164" s="76"/>
      <c r="AV164" s="77"/>
      <c r="AW164" s="76"/>
      <c r="AX164" s="77"/>
      <c r="AY164" s="76"/>
      <c r="AZ164" s="77"/>
      <c r="BA164" s="84"/>
      <c r="BB164" s="84"/>
      <c r="BC164" s="78"/>
      <c r="BD164" s="79"/>
      <c r="BE164" s="79"/>
      <c r="BF164" s="79"/>
      <c r="BG164" s="187"/>
      <c r="BH164" s="187"/>
      <c r="BI164" s="187"/>
      <c r="BJ164" s="187"/>
      <c r="BK164" s="110"/>
      <c r="BL164" s="115"/>
      <c r="BM164" s="115"/>
      <c r="BN164" s="115"/>
    </row>
    <row r="165" spans="1:66" s="80" customFormat="1" ht="16" x14ac:dyDescent="0.2">
      <c r="A165" s="188"/>
      <c r="B165" s="113"/>
      <c r="C165" s="110"/>
      <c r="D165" s="189"/>
      <c r="E165" s="110"/>
      <c r="F165" s="110"/>
      <c r="G165" s="72"/>
      <c r="H165" s="73"/>
      <c r="I165" s="110"/>
      <c r="J165" s="190"/>
      <c r="K165" s="112"/>
      <c r="L165" s="112"/>
      <c r="M165" s="112"/>
      <c r="N165" s="112"/>
      <c r="O165" s="112"/>
      <c r="P165" s="112"/>
      <c r="Q165" s="112"/>
      <c r="R165" s="112"/>
      <c r="S165" s="112"/>
      <c r="T165" s="112"/>
      <c r="U165" s="112"/>
      <c r="V165" s="112"/>
      <c r="W165" s="112"/>
      <c r="X165" s="112"/>
      <c r="Y165" s="112"/>
      <c r="Z165" s="112"/>
      <c r="AA165" s="112"/>
      <c r="AB165" s="112"/>
      <c r="AC165" s="112"/>
      <c r="AD165" s="114"/>
      <c r="AE165" s="113"/>
      <c r="AF165" s="114"/>
      <c r="AG165" s="114"/>
      <c r="AH165" s="114"/>
      <c r="AI165" s="115"/>
      <c r="AJ165" s="74"/>
      <c r="AK165" s="75"/>
      <c r="AL165" s="76"/>
      <c r="AM165" s="76"/>
      <c r="AN165" s="77"/>
      <c r="AO165" s="76"/>
      <c r="AP165" s="77"/>
      <c r="AQ165" s="76"/>
      <c r="AR165" s="77"/>
      <c r="AS165" s="76"/>
      <c r="AT165" s="77"/>
      <c r="AU165" s="76"/>
      <c r="AV165" s="77"/>
      <c r="AW165" s="76"/>
      <c r="AX165" s="77"/>
      <c r="AY165" s="76"/>
      <c r="AZ165" s="77"/>
      <c r="BA165" s="84"/>
      <c r="BB165" s="84"/>
      <c r="BC165" s="78"/>
      <c r="BD165" s="79"/>
      <c r="BE165" s="79"/>
      <c r="BF165" s="79"/>
      <c r="BG165" s="187"/>
      <c r="BH165" s="187"/>
      <c r="BI165" s="187"/>
      <c r="BJ165" s="187"/>
      <c r="BK165" s="110"/>
      <c r="BL165" s="115"/>
      <c r="BM165" s="115"/>
      <c r="BN165" s="115"/>
    </row>
    <row r="166" spans="1:66" s="80" customFormat="1" ht="16" x14ac:dyDescent="0.2">
      <c r="A166" s="188"/>
      <c r="B166" s="113"/>
      <c r="C166" s="110"/>
      <c r="D166" s="189"/>
      <c r="E166" s="110"/>
      <c r="F166" s="110"/>
      <c r="G166" s="72"/>
      <c r="H166" s="73"/>
      <c r="I166" s="110"/>
      <c r="J166" s="190"/>
      <c r="K166" s="112"/>
      <c r="L166" s="112"/>
      <c r="M166" s="112"/>
      <c r="N166" s="112"/>
      <c r="O166" s="112"/>
      <c r="P166" s="112"/>
      <c r="Q166" s="112"/>
      <c r="R166" s="112"/>
      <c r="S166" s="112"/>
      <c r="T166" s="112"/>
      <c r="U166" s="112"/>
      <c r="V166" s="112"/>
      <c r="W166" s="112"/>
      <c r="X166" s="112"/>
      <c r="Y166" s="112"/>
      <c r="Z166" s="112"/>
      <c r="AA166" s="112"/>
      <c r="AB166" s="112"/>
      <c r="AC166" s="112"/>
      <c r="AD166" s="114"/>
      <c r="AE166" s="113"/>
      <c r="AF166" s="114"/>
      <c r="AG166" s="114"/>
      <c r="AH166" s="114"/>
      <c r="AI166" s="115"/>
      <c r="AJ166" s="74"/>
      <c r="AK166" s="75"/>
      <c r="AL166" s="76"/>
      <c r="AM166" s="76"/>
      <c r="AN166" s="77"/>
      <c r="AO166" s="76"/>
      <c r="AP166" s="77"/>
      <c r="AQ166" s="76"/>
      <c r="AR166" s="77"/>
      <c r="AS166" s="76"/>
      <c r="AT166" s="77"/>
      <c r="AU166" s="76"/>
      <c r="AV166" s="77"/>
      <c r="AW166" s="76"/>
      <c r="AX166" s="77"/>
      <c r="AY166" s="76"/>
      <c r="AZ166" s="77"/>
      <c r="BA166" s="84"/>
      <c r="BB166" s="84"/>
      <c r="BC166" s="78"/>
      <c r="BD166" s="79"/>
      <c r="BE166" s="79"/>
      <c r="BF166" s="79"/>
      <c r="BG166" s="187"/>
      <c r="BH166" s="187"/>
      <c r="BI166" s="187"/>
      <c r="BJ166" s="187"/>
      <c r="BK166" s="110"/>
      <c r="BL166" s="115"/>
      <c r="BM166" s="115"/>
      <c r="BN166" s="115"/>
    </row>
    <row r="167" spans="1:66" s="80" customFormat="1" ht="16" x14ac:dyDescent="0.2">
      <c r="A167" s="188"/>
      <c r="B167" s="113"/>
      <c r="C167" s="110"/>
      <c r="D167" s="189"/>
      <c r="E167" s="110"/>
      <c r="F167" s="110"/>
      <c r="G167" s="72"/>
      <c r="H167" s="73"/>
      <c r="I167" s="110"/>
      <c r="J167" s="190"/>
      <c r="K167" s="112"/>
      <c r="L167" s="112"/>
      <c r="M167" s="112"/>
      <c r="N167" s="112"/>
      <c r="O167" s="112"/>
      <c r="P167" s="112"/>
      <c r="Q167" s="112"/>
      <c r="R167" s="112"/>
      <c r="S167" s="112"/>
      <c r="T167" s="112"/>
      <c r="U167" s="112"/>
      <c r="V167" s="112"/>
      <c r="W167" s="112"/>
      <c r="X167" s="112"/>
      <c r="Y167" s="112"/>
      <c r="Z167" s="112"/>
      <c r="AA167" s="112"/>
      <c r="AB167" s="112"/>
      <c r="AC167" s="112"/>
      <c r="AD167" s="114"/>
      <c r="AE167" s="113"/>
      <c r="AF167" s="114"/>
      <c r="AG167" s="114"/>
      <c r="AH167" s="114"/>
      <c r="AI167" s="115"/>
      <c r="AJ167" s="74"/>
      <c r="AK167" s="75"/>
      <c r="AL167" s="76"/>
      <c r="AM167" s="76"/>
      <c r="AN167" s="77"/>
      <c r="AO167" s="76"/>
      <c r="AP167" s="77"/>
      <c r="AQ167" s="76"/>
      <c r="AR167" s="77"/>
      <c r="AS167" s="76"/>
      <c r="AT167" s="77"/>
      <c r="AU167" s="76"/>
      <c r="AV167" s="77"/>
      <c r="AW167" s="76"/>
      <c r="AX167" s="77"/>
      <c r="AY167" s="76"/>
      <c r="AZ167" s="77"/>
      <c r="BA167" s="84"/>
      <c r="BB167" s="84"/>
      <c r="BC167" s="78"/>
      <c r="BD167" s="79"/>
      <c r="BE167" s="79"/>
      <c r="BF167" s="79"/>
      <c r="BG167" s="187"/>
      <c r="BH167" s="187"/>
      <c r="BI167" s="187"/>
      <c r="BJ167" s="187"/>
      <c r="BK167" s="110"/>
      <c r="BL167" s="115"/>
      <c r="BM167" s="115"/>
      <c r="BN167" s="115"/>
    </row>
    <row r="168" spans="1:66" s="80" customFormat="1" ht="16" x14ac:dyDescent="0.2">
      <c r="A168" s="188"/>
      <c r="B168" s="113"/>
      <c r="C168" s="110"/>
      <c r="D168" s="189"/>
      <c r="E168" s="110"/>
      <c r="F168" s="110"/>
      <c r="G168" s="72"/>
      <c r="H168" s="73"/>
      <c r="I168" s="110"/>
      <c r="J168" s="190"/>
      <c r="K168" s="112"/>
      <c r="L168" s="112"/>
      <c r="M168" s="112"/>
      <c r="N168" s="112"/>
      <c r="O168" s="112"/>
      <c r="P168" s="112"/>
      <c r="Q168" s="112"/>
      <c r="R168" s="112"/>
      <c r="S168" s="112"/>
      <c r="T168" s="112"/>
      <c r="U168" s="112"/>
      <c r="V168" s="112"/>
      <c r="W168" s="112"/>
      <c r="X168" s="112"/>
      <c r="Y168" s="112"/>
      <c r="Z168" s="112"/>
      <c r="AA168" s="112"/>
      <c r="AB168" s="112"/>
      <c r="AC168" s="112"/>
      <c r="AD168" s="114"/>
      <c r="AE168" s="113"/>
      <c r="AF168" s="114"/>
      <c r="AG168" s="114"/>
      <c r="AH168" s="114"/>
      <c r="AI168" s="115"/>
      <c r="AJ168" s="74"/>
      <c r="AK168" s="75"/>
      <c r="AL168" s="76"/>
      <c r="AM168" s="76"/>
      <c r="AN168" s="77"/>
      <c r="AO168" s="76"/>
      <c r="AP168" s="77"/>
      <c r="AQ168" s="76"/>
      <c r="AR168" s="77"/>
      <c r="AS168" s="76"/>
      <c r="AT168" s="77"/>
      <c r="AU168" s="76"/>
      <c r="AV168" s="77"/>
      <c r="AW168" s="76"/>
      <c r="AX168" s="77"/>
      <c r="AY168" s="76"/>
      <c r="AZ168" s="77"/>
      <c r="BA168" s="84"/>
      <c r="BB168" s="84"/>
      <c r="BC168" s="78"/>
      <c r="BD168" s="79"/>
      <c r="BE168" s="79"/>
      <c r="BF168" s="79"/>
      <c r="BG168" s="187"/>
      <c r="BH168" s="187"/>
      <c r="BI168" s="187"/>
      <c r="BJ168" s="187"/>
      <c r="BK168" s="110"/>
      <c r="BL168" s="115"/>
      <c r="BM168" s="115"/>
      <c r="BN168" s="115"/>
    </row>
    <row r="169" spans="1:66" s="80" customFormat="1" ht="16" x14ac:dyDescent="0.2">
      <c r="A169" s="188"/>
      <c r="B169" s="113"/>
      <c r="C169" s="110"/>
      <c r="D169" s="189"/>
      <c r="E169" s="110"/>
      <c r="F169" s="110"/>
      <c r="G169" s="72"/>
      <c r="H169" s="73"/>
      <c r="I169" s="110"/>
      <c r="J169" s="190"/>
      <c r="K169" s="112"/>
      <c r="L169" s="112"/>
      <c r="M169" s="112"/>
      <c r="N169" s="112"/>
      <c r="O169" s="112"/>
      <c r="P169" s="112"/>
      <c r="Q169" s="112"/>
      <c r="R169" s="112"/>
      <c r="S169" s="112"/>
      <c r="T169" s="112"/>
      <c r="U169" s="112"/>
      <c r="V169" s="112"/>
      <c r="W169" s="112"/>
      <c r="X169" s="112"/>
      <c r="Y169" s="112"/>
      <c r="Z169" s="112"/>
      <c r="AA169" s="112"/>
      <c r="AB169" s="112"/>
      <c r="AC169" s="112"/>
      <c r="AD169" s="114"/>
      <c r="AE169" s="113"/>
      <c r="AF169" s="114"/>
      <c r="AG169" s="114"/>
      <c r="AH169" s="114"/>
      <c r="AI169" s="115"/>
      <c r="AJ169" s="74"/>
      <c r="AK169" s="75"/>
      <c r="AL169" s="76"/>
      <c r="AM169" s="76"/>
      <c r="AN169" s="77"/>
      <c r="AO169" s="76"/>
      <c r="AP169" s="77"/>
      <c r="AQ169" s="76"/>
      <c r="AR169" s="77"/>
      <c r="AS169" s="76"/>
      <c r="AT169" s="77"/>
      <c r="AU169" s="76"/>
      <c r="AV169" s="77"/>
      <c r="AW169" s="76"/>
      <c r="AX169" s="77"/>
      <c r="AY169" s="76"/>
      <c r="AZ169" s="77"/>
      <c r="BA169" s="84"/>
      <c r="BB169" s="84"/>
      <c r="BC169" s="78"/>
      <c r="BD169" s="79"/>
      <c r="BE169" s="79"/>
      <c r="BF169" s="79"/>
      <c r="BG169" s="187"/>
      <c r="BH169" s="187"/>
      <c r="BI169" s="187"/>
      <c r="BJ169" s="187"/>
      <c r="BK169" s="110"/>
      <c r="BL169" s="115"/>
      <c r="BM169" s="115"/>
      <c r="BN169" s="115"/>
    </row>
    <row r="170" spans="1:66" s="80" customFormat="1" ht="16" x14ac:dyDescent="0.2">
      <c r="A170" s="188"/>
      <c r="B170" s="113"/>
      <c r="C170" s="110"/>
      <c r="D170" s="189"/>
      <c r="E170" s="110"/>
      <c r="F170" s="110"/>
      <c r="G170" s="72"/>
      <c r="H170" s="73"/>
      <c r="I170" s="110"/>
      <c r="J170" s="190"/>
      <c r="K170" s="112"/>
      <c r="L170" s="112"/>
      <c r="M170" s="112"/>
      <c r="N170" s="112"/>
      <c r="O170" s="112"/>
      <c r="P170" s="112"/>
      <c r="Q170" s="112"/>
      <c r="R170" s="112"/>
      <c r="S170" s="112"/>
      <c r="T170" s="112"/>
      <c r="U170" s="112"/>
      <c r="V170" s="112"/>
      <c r="W170" s="112"/>
      <c r="X170" s="112"/>
      <c r="Y170" s="112"/>
      <c r="Z170" s="112"/>
      <c r="AA170" s="112"/>
      <c r="AB170" s="112"/>
      <c r="AC170" s="112"/>
      <c r="AD170" s="114"/>
      <c r="AE170" s="113"/>
      <c r="AF170" s="114"/>
      <c r="AG170" s="114"/>
      <c r="AH170" s="114"/>
      <c r="AI170" s="115"/>
      <c r="AJ170" s="74"/>
      <c r="AK170" s="75"/>
      <c r="AL170" s="76"/>
      <c r="AM170" s="76"/>
      <c r="AN170" s="77"/>
      <c r="AO170" s="76"/>
      <c r="AP170" s="77"/>
      <c r="AQ170" s="76"/>
      <c r="AR170" s="77"/>
      <c r="AS170" s="76"/>
      <c r="AT170" s="77"/>
      <c r="AU170" s="76"/>
      <c r="AV170" s="77"/>
      <c r="AW170" s="76"/>
      <c r="AX170" s="77"/>
      <c r="AY170" s="76"/>
      <c r="AZ170" s="77"/>
      <c r="BA170" s="84"/>
      <c r="BB170" s="84"/>
      <c r="BC170" s="78"/>
      <c r="BD170" s="79"/>
      <c r="BE170" s="79"/>
      <c r="BF170" s="79"/>
      <c r="BG170" s="187"/>
      <c r="BH170" s="187"/>
      <c r="BI170" s="187"/>
      <c r="BJ170" s="187"/>
      <c r="BK170" s="110"/>
      <c r="BL170" s="115"/>
      <c r="BM170" s="115"/>
      <c r="BN170" s="115"/>
    </row>
    <row r="171" spans="1:66" s="80" customFormat="1" ht="16" x14ac:dyDescent="0.2">
      <c r="A171" s="188"/>
      <c r="B171" s="113"/>
      <c r="C171" s="110"/>
      <c r="D171" s="189"/>
      <c r="E171" s="110"/>
      <c r="F171" s="110"/>
      <c r="G171" s="72"/>
      <c r="H171" s="73"/>
      <c r="I171" s="110"/>
      <c r="J171" s="190"/>
      <c r="K171" s="112"/>
      <c r="L171" s="112"/>
      <c r="M171" s="112"/>
      <c r="N171" s="112"/>
      <c r="O171" s="112"/>
      <c r="P171" s="112"/>
      <c r="Q171" s="112"/>
      <c r="R171" s="112"/>
      <c r="S171" s="112"/>
      <c r="T171" s="112"/>
      <c r="U171" s="112"/>
      <c r="V171" s="112"/>
      <c r="W171" s="112"/>
      <c r="X171" s="112"/>
      <c r="Y171" s="112"/>
      <c r="Z171" s="112"/>
      <c r="AA171" s="112"/>
      <c r="AB171" s="112"/>
      <c r="AC171" s="112"/>
      <c r="AD171" s="114"/>
      <c r="AE171" s="113"/>
      <c r="AF171" s="114"/>
      <c r="AG171" s="114"/>
      <c r="AH171" s="114"/>
      <c r="AI171" s="115"/>
      <c r="AJ171" s="74"/>
      <c r="AK171" s="75"/>
      <c r="AL171" s="76"/>
      <c r="AM171" s="76"/>
      <c r="AN171" s="77"/>
      <c r="AO171" s="76"/>
      <c r="AP171" s="77"/>
      <c r="AQ171" s="76"/>
      <c r="AR171" s="77"/>
      <c r="AS171" s="76"/>
      <c r="AT171" s="77"/>
      <c r="AU171" s="76"/>
      <c r="AV171" s="77"/>
      <c r="AW171" s="76"/>
      <c r="AX171" s="77"/>
      <c r="AY171" s="76"/>
      <c r="AZ171" s="77"/>
      <c r="BA171" s="84"/>
      <c r="BB171" s="84"/>
      <c r="BC171" s="78"/>
      <c r="BD171" s="79"/>
      <c r="BE171" s="79"/>
      <c r="BF171" s="79"/>
      <c r="BG171" s="187"/>
      <c r="BH171" s="187"/>
      <c r="BI171" s="187"/>
      <c r="BJ171" s="187"/>
      <c r="BK171" s="110"/>
      <c r="BL171" s="115"/>
      <c r="BM171" s="115"/>
      <c r="BN171" s="115"/>
    </row>
    <row r="172" spans="1:66" s="80" customFormat="1" ht="16" x14ac:dyDescent="0.2">
      <c r="A172" s="188"/>
      <c r="B172" s="113"/>
      <c r="C172" s="110"/>
      <c r="D172" s="189"/>
      <c r="E172" s="110"/>
      <c r="F172" s="110"/>
      <c r="G172" s="72"/>
      <c r="H172" s="73"/>
      <c r="I172" s="110"/>
      <c r="J172" s="190"/>
      <c r="K172" s="112"/>
      <c r="L172" s="112"/>
      <c r="M172" s="112"/>
      <c r="N172" s="112"/>
      <c r="O172" s="112"/>
      <c r="P172" s="112"/>
      <c r="Q172" s="112"/>
      <c r="R172" s="112"/>
      <c r="S172" s="112"/>
      <c r="T172" s="112"/>
      <c r="U172" s="112"/>
      <c r="V172" s="112"/>
      <c r="W172" s="112"/>
      <c r="X172" s="112"/>
      <c r="Y172" s="112"/>
      <c r="Z172" s="112"/>
      <c r="AA172" s="112"/>
      <c r="AB172" s="112"/>
      <c r="AC172" s="112"/>
      <c r="AD172" s="114"/>
      <c r="AE172" s="113"/>
      <c r="AF172" s="114"/>
      <c r="AG172" s="114"/>
      <c r="AH172" s="114"/>
      <c r="AI172" s="115"/>
      <c r="AJ172" s="74"/>
      <c r="AK172" s="75"/>
      <c r="AL172" s="76"/>
      <c r="AM172" s="76"/>
      <c r="AN172" s="77"/>
      <c r="AO172" s="76"/>
      <c r="AP172" s="77"/>
      <c r="AQ172" s="76"/>
      <c r="AR172" s="77"/>
      <c r="AS172" s="76"/>
      <c r="AT172" s="77"/>
      <c r="AU172" s="76"/>
      <c r="AV172" s="77"/>
      <c r="AW172" s="76"/>
      <c r="AX172" s="77"/>
      <c r="AY172" s="76"/>
      <c r="AZ172" s="77"/>
      <c r="BA172" s="84"/>
      <c r="BB172" s="84"/>
      <c r="BC172" s="78"/>
      <c r="BD172" s="79"/>
      <c r="BE172" s="79"/>
      <c r="BF172" s="79"/>
      <c r="BG172" s="187"/>
      <c r="BH172" s="187"/>
      <c r="BI172" s="187"/>
      <c r="BJ172" s="187"/>
      <c r="BK172" s="110"/>
      <c r="BL172" s="115"/>
      <c r="BM172" s="115"/>
      <c r="BN172" s="115"/>
    </row>
    <row r="173" spans="1:66" s="80" customFormat="1" ht="16" x14ac:dyDescent="0.2">
      <c r="A173" s="188"/>
      <c r="B173" s="113"/>
      <c r="C173" s="110"/>
      <c r="D173" s="189"/>
      <c r="E173" s="110"/>
      <c r="F173" s="110"/>
      <c r="G173" s="72"/>
      <c r="H173" s="73"/>
      <c r="I173" s="110"/>
      <c r="J173" s="190"/>
      <c r="K173" s="112"/>
      <c r="L173" s="112"/>
      <c r="M173" s="112"/>
      <c r="N173" s="112"/>
      <c r="O173" s="112"/>
      <c r="P173" s="112"/>
      <c r="Q173" s="112"/>
      <c r="R173" s="112"/>
      <c r="S173" s="112"/>
      <c r="T173" s="112"/>
      <c r="U173" s="112"/>
      <c r="V173" s="112"/>
      <c r="W173" s="112"/>
      <c r="X173" s="112"/>
      <c r="Y173" s="112"/>
      <c r="Z173" s="112"/>
      <c r="AA173" s="112"/>
      <c r="AB173" s="112"/>
      <c r="AC173" s="112"/>
      <c r="AD173" s="114"/>
      <c r="AE173" s="113"/>
      <c r="AF173" s="114"/>
      <c r="AG173" s="114"/>
      <c r="AH173" s="114"/>
      <c r="AI173" s="115"/>
      <c r="AJ173" s="74"/>
      <c r="AK173" s="75"/>
      <c r="AL173" s="76"/>
      <c r="AM173" s="76"/>
      <c r="AN173" s="77"/>
      <c r="AO173" s="76"/>
      <c r="AP173" s="77"/>
      <c r="AQ173" s="76"/>
      <c r="AR173" s="77"/>
      <c r="AS173" s="76"/>
      <c r="AT173" s="77"/>
      <c r="AU173" s="76"/>
      <c r="AV173" s="77"/>
      <c r="AW173" s="76"/>
      <c r="AX173" s="77"/>
      <c r="AY173" s="76"/>
      <c r="AZ173" s="77"/>
      <c r="BA173" s="84"/>
      <c r="BB173" s="84"/>
      <c r="BC173" s="78"/>
      <c r="BD173" s="79"/>
      <c r="BE173" s="79"/>
      <c r="BF173" s="79"/>
      <c r="BG173" s="187"/>
      <c r="BH173" s="187"/>
      <c r="BI173" s="187"/>
      <c r="BJ173" s="187"/>
      <c r="BK173" s="110"/>
      <c r="BL173" s="115"/>
      <c r="BM173" s="115"/>
      <c r="BN173" s="115"/>
    </row>
    <row r="174" spans="1:66" s="80" customFormat="1" ht="16" x14ac:dyDescent="0.2">
      <c r="A174" s="188"/>
      <c r="B174" s="113"/>
      <c r="C174" s="110"/>
      <c r="D174" s="189"/>
      <c r="E174" s="110"/>
      <c r="F174" s="110"/>
      <c r="G174" s="72"/>
      <c r="H174" s="73"/>
      <c r="I174" s="110"/>
      <c r="J174" s="190"/>
      <c r="K174" s="112"/>
      <c r="L174" s="112"/>
      <c r="M174" s="112"/>
      <c r="N174" s="112"/>
      <c r="O174" s="112"/>
      <c r="P174" s="112"/>
      <c r="Q174" s="112"/>
      <c r="R174" s="112"/>
      <c r="S174" s="112"/>
      <c r="T174" s="112"/>
      <c r="U174" s="112"/>
      <c r="V174" s="112"/>
      <c r="W174" s="112"/>
      <c r="X174" s="112"/>
      <c r="Y174" s="112"/>
      <c r="Z174" s="112"/>
      <c r="AA174" s="112"/>
      <c r="AB174" s="112"/>
      <c r="AC174" s="112"/>
      <c r="AD174" s="114"/>
      <c r="AE174" s="113"/>
      <c r="AF174" s="114"/>
      <c r="AG174" s="114"/>
      <c r="AH174" s="114"/>
      <c r="AI174" s="115"/>
      <c r="AJ174" s="74"/>
      <c r="AK174" s="75"/>
      <c r="AL174" s="76"/>
      <c r="AM174" s="76"/>
      <c r="AN174" s="77"/>
      <c r="AO174" s="76"/>
      <c r="AP174" s="77"/>
      <c r="AQ174" s="76"/>
      <c r="AR174" s="77"/>
      <c r="AS174" s="76"/>
      <c r="AT174" s="77"/>
      <c r="AU174" s="76"/>
      <c r="AV174" s="77"/>
      <c r="AW174" s="76"/>
      <c r="AX174" s="77"/>
      <c r="AY174" s="76"/>
      <c r="AZ174" s="77"/>
      <c r="BA174" s="84"/>
      <c r="BB174" s="84"/>
      <c r="BC174" s="78"/>
      <c r="BD174" s="79"/>
      <c r="BE174" s="79"/>
      <c r="BF174" s="79"/>
      <c r="BG174" s="187"/>
      <c r="BH174" s="187"/>
      <c r="BI174" s="187"/>
      <c r="BJ174" s="187"/>
      <c r="BK174" s="110"/>
      <c r="BL174" s="115"/>
      <c r="BM174" s="115"/>
      <c r="BN174" s="115"/>
    </row>
    <row r="175" spans="1:66" s="80" customFormat="1" ht="16" x14ac:dyDescent="0.2">
      <c r="A175" s="188"/>
      <c r="B175" s="113"/>
      <c r="C175" s="110"/>
      <c r="D175" s="189"/>
      <c r="E175" s="110"/>
      <c r="F175" s="110"/>
      <c r="G175" s="72"/>
      <c r="H175" s="73"/>
      <c r="I175" s="110"/>
      <c r="J175" s="190"/>
      <c r="K175" s="112"/>
      <c r="L175" s="112"/>
      <c r="M175" s="112"/>
      <c r="N175" s="112"/>
      <c r="O175" s="112"/>
      <c r="P175" s="112"/>
      <c r="Q175" s="112"/>
      <c r="R175" s="112"/>
      <c r="S175" s="112"/>
      <c r="T175" s="112"/>
      <c r="U175" s="112"/>
      <c r="V175" s="112"/>
      <c r="W175" s="112"/>
      <c r="X175" s="112"/>
      <c r="Y175" s="112"/>
      <c r="Z175" s="112"/>
      <c r="AA175" s="112"/>
      <c r="AB175" s="112"/>
      <c r="AC175" s="112"/>
      <c r="AD175" s="114"/>
      <c r="AE175" s="113"/>
      <c r="AF175" s="114"/>
      <c r="AG175" s="114"/>
      <c r="AH175" s="114"/>
      <c r="AI175" s="115"/>
      <c r="AJ175" s="74"/>
      <c r="AK175" s="75"/>
      <c r="AL175" s="76"/>
      <c r="AM175" s="76"/>
      <c r="AN175" s="77"/>
      <c r="AO175" s="76"/>
      <c r="AP175" s="77"/>
      <c r="AQ175" s="76"/>
      <c r="AR175" s="77"/>
      <c r="AS175" s="76"/>
      <c r="AT175" s="77"/>
      <c r="AU175" s="76"/>
      <c r="AV175" s="77"/>
      <c r="AW175" s="76"/>
      <c r="AX175" s="77"/>
      <c r="AY175" s="76"/>
      <c r="AZ175" s="77"/>
      <c r="BA175" s="84"/>
      <c r="BB175" s="84"/>
      <c r="BC175" s="78"/>
      <c r="BD175" s="79"/>
      <c r="BE175" s="79"/>
      <c r="BF175" s="79"/>
      <c r="BG175" s="187"/>
      <c r="BH175" s="187"/>
      <c r="BI175" s="187"/>
      <c r="BJ175" s="187"/>
      <c r="BK175" s="110"/>
      <c r="BL175" s="115"/>
      <c r="BM175" s="115"/>
      <c r="BN175" s="115"/>
    </row>
    <row r="176" spans="1:66" s="80" customFormat="1" ht="16" x14ac:dyDescent="0.2">
      <c r="A176" s="188"/>
      <c r="B176" s="113"/>
      <c r="C176" s="110"/>
      <c r="D176" s="189"/>
      <c r="E176" s="110"/>
      <c r="F176" s="110"/>
      <c r="G176" s="72"/>
      <c r="H176" s="73"/>
      <c r="I176" s="110"/>
      <c r="J176" s="190"/>
      <c r="K176" s="112"/>
      <c r="L176" s="112"/>
      <c r="M176" s="112"/>
      <c r="N176" s="112"/>
      <c r="O176" s="112"/>
      <c r="P176" s="112"/>
      <c r="Q176" s="112"/>
      <c r="R176" s="112"/>
      <c r="S176" s="112"/>
      <c r="T176" s="112"/>
      <c r="U176" s="112"/>
      <c r="V176" s="112"/>
      <c r="W176" s="112"/>
      <c r="X176" s="112"/>
      <c r="Y176" s="112"/>
      <c r="Z176" s="112"/>
      <c r="AA176" s="112"/>
      <c r="AB176" s="112"/>
      <c r="AC176" s="112"/>
      <c r="AD176" s="114"/>
      <c r="AE176" s="113"/>
      <c r="AF176" s="114"/>
      <c r="AG176" s="114"/>
      <c r="AH176" s="114"/>
      <c r="AI176" s="115"/>
      <c r="AJ176" s="74"/>
      <c r="AK176" s="75"/>
      <c r="AL176" s="76"/>
      <c r="AM176" s="76"/>
      <c r="AN176" s="77"/>
      <c r="AO176" s="76"/>
      <c r="AP176" s="77"/>
      <c r="AQ176" s="76"/>
      <c r="AR176" s="77"/>
      <c r="AS176" s="76"/>
      <c r="AT176" s="77"/>
      <c r="AU176" s="76"/>
      <c r="AV176" s="77"/>
      <c r="AW176" s="76"/>
      <c r="AX176" s="77"/>
      <c r="AY176" s="76"/>
      <c r="AZ176" s="77"/>
      <c r="BA176" s="84"/>
      <c r="BB176" s="84"/>
      <c r="BC176" s="78"/>
      <c r="BD176" s="79"/>
      <c r="BE176" s="79"/>
      <c r="BF176" s="79"/>
      <c r="BG176" s="187"/>
      <c r="BH176" s="187"/>
      <c r="BI176" s="187"/>
      <c r="BJ176" s="187"/>
      <c r="BK176" s="110"/>
      <c r="BL176" s="115"/>
      <c r="BM176" s="115"/>
      <c r="BN176" s="115"/>
    </row>
    <row r="177" spans="1:66" s="80" customFormat="1" ht="16" x14ac:dyDescent="0.2">
      <c r="A177" s="188"/>
      <c r="B177" s="113"/>
      <c r="C177" s="110"/>
      <c r="D177" s="189"/>
      <c r="E177" s="110"/>
      <c r="F177" s="110"/>
      <c r="G177" s="72"/>
      <c r="H177" s="73"/>
      <c r="I177" s="110"/>
      <c r="J177" s="190"/>
      <c r="K177" s="112"/>
      <c r="L177" s="112"/>
      <c r="M177" s="112"/>
      <c r="N177" s="112"/>
      <c r="O177" s="112"/>
      <c r="P177" s="112"/>
      <c r="Q177" s="112"/>
      <c r="R177" s="112"/>
      <c r="S177" s="112"/>
      <c r="T177" s="112"/>
      <c r="U177" s="112"/>
      <c r="V177" s="112"/>
      <c r="W177" s="112"/>
      <c r="X177" s="112"/>
      <c r="Y177" s="112"/>
      <c r="Z177" s="112"/>
      <c r="AA177" s="112"/>
      <c r="AB177" s="112"/>
      <c r="AC177" s="112"/>
      <c r="AD177" s="114"/>
      <c r="AE177" s="113"/>
      <c r="AF177" s="114"/>
      <c r="AG177" s="114"/>
      <c r="AH177" s="114"/>
      <c r="AI177" s="115"/>
      <c r="AJ177" s="74"/>
      <c r="AK177" s="75"/>
      <c r="AL177" s="76"/>
      <c r="AM177" s="76"/>
      <c r="AN177" s="77"/>
      <c r="AO177" s="76"/>
      <c r="AP177" s="77"/>
      <c r="AQ177" s="76"/>
      <c r="AR177" s="77"/>
      <c r="AS177" s="76"/>
      <c r="AT177" s="77"/>
      <c r="AU177" s="76"/>
      <c r="AV177" s="77"/>
      <c r="AW177" s="76"/>
      <c r="AX177" s="77"/>
      <c r="AY177" s="76"/>
      <c r="AZ177" s="77"/>
      <c r="BA177" s="84"/>
      <c r="BB177" s="84"/>
      <c r="BC177" s="78"/>
      <c r="BD177" s="79"/>
      <c r="BE177" s="79"/>
      <c r="BF177" s="79"/>
      <c r="BG177" s="187"/>
      <c r="BH177" s="187"/>
      <c r="BI177" s="187"/>
      <c r="BJ177" s="187"/>
      <c r="BK177" s="110"/>
      <c r="BL177" s="115"/>
      <c r="BM177" s="115"/>
      <c r="BN177" s="115"/>
    </row>
    <row r="178" spans="1:66" s="80" customFormat="1" ht="16" x14ac:dyDescent="0.2">
      <c r="A178" s="188"/>
      <c r="B178" s="113"/>
      <c r="C178" s="110"/>
      <c r="D178" s="189"/>
      <c r="E178" s="110"/>
      <c r="F178" s="110"/>
      <c r="G178" s="72"/>
      <c r="H178" s="73"/>
      <c r="I178" s="110"/>
      <c r="J178" s="190"/>
      <c r="K178" s="112"/>
      <c r="L178" s="112"/>
      <c r="M178" s="112"/>
      <c r="N178" s="112"/>
      <c r="O178" s="112"/>
      <c r="P178" s="112"/>
      <c r="Q178" s="112"/>
      <c r="R178" s="112"/>
      <c r="S178" s="112"/>
      <c r="T178" s="112"/>
      <c r="U178" s="112"/>
      <c r="V178" s="112"/>
      <c r="W178" s="112"/>
      <c r="X178" s="112"/>
      <c r="Y178" s="112"/>
      <c r="Z178" s="112"/>
      <c r="AA178" s="112"/>
      <c r="AB178" s="112"/>
      <c r="AC178" s="112"/>
      <c r="AD178" s="114"/>
      <c r="AE178" s="113"/>
      <c r="AF178" s="114"/>
      <c r="AG178" s="114"/>
      <c r="AH178" s="114"/>
      <c r="AI178" s="115"/>
      <c r="AJ178" s="74"/>
      <c r="AK178" s="75"/>
      <c r="AL178" s="76"/>
      <c r="AM178" s="76"/>
      <c r="AN178" s="77"/>
      <c r="AO178" s="76"/>
      <c r="AP178" s="77"/>
      <c r="AQ178" s="76"/>
      <c r="AR178" s="77"/>
      <c r="AS178" s="76"/>
      <c r="AT178" s="77"/>
      <c r="AU178" s="76"/>
      <c r="AV178" s="77"/>
      <c r="AW178" s="76"/>
      <c r="AX178" s="77"/>
      <c r="AY178" s="76"/>
      <c r="AZ178" s="77"/>
      <c r="BA178" s="84"/>
      <c r="BB178" s="84"/>
      <c r="BC178" s="78"/>
      <c r="BD178" s="79"/>
      <c r="BE178" s="79"/>
      <c r="BF178" s="79"/>
      <c r="BG178" s="187"/>
      <c r="BH178" s="187"/>
      <c r="BI178" s="187"/>
      <c r="BJ178" s="187"/>
      <c r="BK178" s="110"/>
      <c r="BL178" s="115"/>
      <c r="BM178" s="115"/>
      <c r="BN178" s="115"/>
    </row>
    <row r="179" spans="1:66" s="80" customFormat="1" ht="16" x14ac:dyDescent="0.2">
      <c r="A179" s="188"/>
      <c r="B179" s="113"/>
      <c r="C179" s="110"/>
      <c r="D179" s="189"/>
      <c r="E179" s="110"/>
      <c r="F179" s="110"/>
      <c r="G179" s="72"/>
      <c r="H179" s="73"/>
      <c r="I179" s="110"/>
      <c r="J179" s="190"/>
      <c r="K179" s="112"/>
      <c r="L179" s="112"/>
      <c r="M179" s="112"/>
      <c r="N179" s="112"/>
      <c r="O179" s="112"/>
      <c r="P179" s="112"/>
      <c r="Q179" s="112"/>
      <c r="R179" s="112"/>
      <c r="S179" s="112"/>
      <c r="T179" s="112"/>
      <c r="U179" s="112"/>
      <c r="V179" s="112"/>
      <c r="W179" s="112"/>
      <c r="X179" s="112"/>
      <c r="Y179" s="112"/>
      <c r="Z179" s="112"/>
      <c r="AA179" s="112"/>
      <c r="AB179" s="112"/>
      <c r="AC179" s="112"/>
      <c r="AD179" s="114"/>
      <c r="AE179" s="113"/>
      <c r="AF179" s="114"/>
      <c r="AG179" s="114"/>
      <c r="AH179" s="114"/>
      <c r="AI179" s="115"/>
      <c r="AJ179" s="74"/>
      <c r="AK179" s="75"/>
      <c r="AL179" s="76"/>
      <c r="AM179" s="76"/>
      <c r="AN179" s="77"/>
      <c r="AO179" s="76"/>
      <c r="AP179" s="77"/>
      <c r="AQ179" s="76"/>
      <c r="AR179" s="77"/>
      <c r="AS179" s="76"/>
      <c r="AT179" s="77"/>
      <c r="AU179" s="76"/>
      <c r="AV179" s="77"/>
      <c r="AW179" s="76"/>
      <c r="AX179" s="77"/>
      <c r="AY179" s="76"/>
      <c r="AZ179" s="77"/>
      <c r="BA179" s="84"/>
      <c r="BB179" s="84"/>
      <c r="BC179" s="78"/>
      <c r="BD179" s="79"/>
      <c r="BE179" s="79"/>
      <c r="BF179" s="79"/>
      <c r="BG179" s="187"/>
      <c r="BH179" s="187"/>
      <c r="BI179" s="187"/>
      <c r="BJ179" s="187"/>
      <c r="BK179" s="110"/>
      <c r="BL179" s="115"/>
      <c r="BM179" s="115"/>
      <c r="BN179" s="115"/>
    </row>
    <row r="180" spans="1:66" s="80" customFormat="1" ht="16" x14ac:dyDescent="0.2">
      <c r="A180" s="188"/>
      <c r="B180" s="113"/>
      <c r="C180" s="110"/>
      <c r="D180" s="189"/>
      <c r="E180" s="110"/>
      <c r="F180" s="110"/>
      <c r="G180" s="72"/>
      <c r="H180" s="73"/>
      <c r="I180" s="110"/>
      <c r="J180" s="190"/>
      <c r="K180" s="112"/>
      <c r="L180" s="112"/>
      <c r="M180" s="112"/>
      <c r="N180" s="112"/>
      <c r="O180" s="112"/>
      <c r="P180" s="112"/>
      <c r="Q180" s="112"/>
      <c r="R180" s="112"/>
      <c r="S180" s="112"/>
      <c r="T180" s="112"/>
      <c r="U180" s="112"/>
      <c r="V180" s="112"/>
      <c r="W180" s="112"/>
      <c r="X180" s="112"/>
      <c r="Y180" s="112"/>
      <c r="Z180" s="112"/>
      <c r="AA180" s="112"/>
      <c r="AB180" s="112"/>
      <c r="AC180" s="112"/>
      <c r="AD180" s="114"/>
      <c r="AE180" s="113"/>
      <c r="AF180" s="114"/>
      <c r="AG180" s="114"/>
      <c r="AH180" s="114"/>
      <c r="AI180" s="115"/>
      <c r="AJ180" s="74"/>
      <c r="AK180" s="75"/>
      <c r="AL180" s="76"/>
      <c r="AM180" s="76"/>
      <c r="AN180" s="77"/>
      <c r="AO180" s="76"/>
      <c r="AP180" s="77"/>
      <c r="AQ180" s="76"/>
      <c r="AR180" s="77"/>
      <c r="AS180" s="76"/>
      <c r="AT180" s="77"/>
      <c r="AU180" s="76"/>
      <c r="AV180" s="77"/>
      <c r="AW180" s="76"/>
      <c r="AX180" s="77"/>
      <c r="AY180" s="76"/>
      <c r="AZ180" s="77"/>
      <c r="BA180" s="84"/>
      <c r="BB180" s="84"/>
      <c r="BC180" s="78"/>
      <c r="BD180" s="79"/>
      <c r="BE180" s="79"/>
      <c r="BF180" s="79"/>
      <c r="BG180" s="187"/>
      <c r="BH180" s="187"/>
      <c r="BI180" s="187"/>
      <c r="BJ180" s="187"/>
      <c r="BK180" s="110"/>
      <c r="BL180" s="115"/>
      <c r="BM180" s="115"/>
      <c r="BN180" s="115"/>
    </row>
    <row r="181" spans="1:66" s="80" customFormat="1" ht="16" x14ac:dyDescent="0.2">
      <c r="A181" s="188"/>
      <c r="B181" s="113"/>
      <c r="C181" s="110"/>
      <c r="D181" s="189"/>
      <c r="E181" s="110"/>
      <c r="F181" s="110"/>
      <c r="G181" s="72"/>
      <c r="H181" s="73"/>
      <c r="I181" s="110"/>
      <c r="J181" s="190"/>
      <c r="K181" s="112"/>
      <c r="L181" s="112"/>
      <c r="M181" s="112"/>
      <c r="N181" s="112"/>
      <c r="O181" s="112"/>
      <c r="P181" s="112"/>
      <c r="Q181" s="112"/>
      <c r="R181" s="112"/>
      <c r="S181" s="112"/>
      <c r="T181" s="112"/>
      <c r="U181" s="112"/>
      <c r="V181" s="112"/>
      <c r="W181" s="112"/>
      <c r="X181" s="112"/>
      <c r="Y181" s="112"/>
      <c r="Z181" s="112"/>
      <c r="AA181" s="112"/>
      <c r="AB181" s="112"/>
      <c r="AC181" s="112"/>
      <c r="AD181" s="114"/>
      <c r="AE181" s="113"/>
      <c r="AF181" s="114"/>
      <c r="AG181" s="114"/>
      <c r="AH181" s="114"/>
      <c r="AI181" s="115"/>
      <c r="AJ181" s="74"/>
      <c r="AK181" s="75"/>
      <c r="AL181" s="76"/>
      <c r="AM181" s="76"/>
      <c r="AN181" s="77"/>
      <c r="AO181" s="76"/>
      <c r="AP181" s="77"/>
      <c r="AQ181" s="76"/>
      <c r="AR181" s="77"/>
      <c r="AS181" s="76"/>
      <c r="AT181" s="77"/>
      <c r="AU181" s="76"/>
      <c r="AV181" s="77"/>
      <c r="AW181" s="76"/>
      <c r="AX181" s="77"/>
      <c r="AY181" s="76"/>
      <c r="AZ181" s="77"/>
      <c r="BA181" s="84"/>
      <c r="BB181" s="84"/>
      <c r="BC181" s="78"/>
      <c r="BD181" s="79"/>
      <c r="BE181" s="79"/>
      <c r="BF181" s="79"/>
      <c r="BG181" s="187"/>
      <c r="BH181" s="187"/>
      <c r="BI181" s="187"/>
      <c r="BJ181" s="187"/>
      <c r="BK181" s="110"/>
      <c r="BL181" s="115"/>
      <c r="BM181" s="115"/>
      <c r="BN181" s="115"/>
    </row>
    <row r="182" spans="1:66" s="80" customFormat="1" ht="16" x14ac:dyDescent="0.2">
      <c r="A182" s="188"/>
      <c r="B182" s="113"/>
      <c r="C182" s="110"/>
      <c r="D182" s="189"/>
      <c r="E182" s="110"/>
      <c r="F182" s="110"/>
      <c r="G182" s="72"/>
      <c r="H182" s="73"/>
      <c r="I182" s="110"/>
      <c r="J182" s="190"/>
      <c r="K182" s="112"/>
      <c r="L182" s="112"/>
      <c r="M182" s="112"/>
      <c r="N182" s="112"/>
      <c r="O182" s="112"/>
      <c r="P182" s="112"/>
      <c r="Q182" s="112"/>
      <c r="R182" s="112"/>
      <c r="S182" s="112"/>
      <c r="T182" s="112"/>
      <c r="U182" s="112"/>
      <c r="V182" s="112"/>
      <c r="W182" s="112"/>
      <c r="X182" s="112"/>
      <c r="Y182" s="112"/>
      <c r="Z182" s="112"/>
      <c r="AA182" s="112"/>
      <c r="AB182" s="112"/>
      <c r="AC182" s="112"/>
      <c r="AD182" s="114"/>
      <c r="AE182" s="113"/>
      <c r="AF182" s="114"/>
      <c r="AG182" s="114"/>
      <c r="AH182" s="114"/>
      <c r="AI182" s="115"/>
      <c r="AJ182" s="74"/>
      <c r="AK182" s="75"/>
      <c r="AL182" s="76"/>
      <c r="AM182" s="76"/>
      <c r="AN182" s="77"/>
      <c r="AO182" s="76"/>
      <c r="AP182" s="77"/>
      <c r="AQ182" s="76"/>
      <c r="AR182" s="77"/>
      <c r="AS182" s="76"/>
      <c r="AT182" s="77"/>
      <c r="AU182" s="76"/>
      <c r="AV182" s="77"/>
      <c r="AW182" s="76"/>
      <c r="AX182" s="77"/>
      <c r="AY182" s="76"/>
      <c r="AZ182" s="77"/>
      <c r="BA182" s="84"/>
      <c r="BB182" s="84"/>
      <c r="BC182" s="78"/>
      <c r="BD182" s="79"/>
      <c r="BE182" s="79"/>
      <c r="BF182" s="79"/>
      <c r="BG182" s="187"/>
      <c r="BH182" s="187"/>
      <c r="BI182" s="187"/>
      <c r="BJ182" s="187"/>
      <c r="BK182" s="110"/>
      <c r="BL182" s="115"/>
      <c r="BM182" s="115"/>
      <c r="BN182" s="115"/>
    </row>
    <row r="183" spans="1:66" s="80" customFormat="1" ht="16" x14ac:dyDescent="0.2">
      <c r="A183" s="188"/>
      <c r="B183" s="113"/>
      <c r="C183" s="110"/>
      <c r="D183" s="189"/>
      <c r="E183" s="110"/>
      <c r="F183" s="110"/>
      <c r="G183" s="72"/>
      <c r="H183" s="73"/>
      <c r="I183" s="110"/>
      <c r="J183" s="190"/>
      <c r="K183" s="112"/>
      <c r="L183" s="112"/>
      <c r="M183" s="112"/>
      <c r="N183" s="112"/>
      <c r="O183" s="112"/>
      <c r="P183" s="112"/>
      <c r="Q183" s="112"/>
      <c r="R183" s="112"/>
      <c r="S183" s="112"/>
      <c r="T183" s="112"/>
      <c r="U183" s="112"/>
      <c r="V183" s="112"/>
      <c r="W183" s="112"/>
      <c r="X183" s="112"/>
      <c r="Y183" s="112"/>
      <c r="Z183" s="112"/>
      <c r="AA183" s="112"/>
      <c r="AB183" s="112"/>
      <c r="AC183" s="112"/>
      <c r="AD183" s="114"/>
      <c r="AE183" s="113"/>
      <c r="AF183" s="114"/>
      <c r="AG183" s="114"/>
      <c r="AH183" s="114"/>
      <c r="AI183" s="115"/>
      <c r="AJ183" s="74"/>
      <c r="AK183" s="75"/>
      <c r="AL183" s="76"/>
      <c r="AM183" s="76"/>
      <c r="AN183" s="77"/>
      <c r="AO183" s="76"/>
      <c r="AP183" s="77"/>
      <c r="AQ183" s="76"/>
      <c r="AR183" s="77"/>
      <c r="AS183" s="76"/>
      <c r="AT183" s="77"/>
      <c r="AU183" s="76"/>
      <c r="AV183" s="77"/>
      <c r="AW183" s="76"/>
      <c r="AX183" s="77"/>
      <c r="AY183" s="76"/>
      <c r="AZ183" s="77"/>
      <c r="BA183" s="84"/>
      <c r="BB183" s="84"/>
      <c r="BC183" s="78"/>
      <c r="BD183" s="79"/>
      <c r="BE183" s="79"/>
      <c r="BF183" s="79"/>
      <c r="BG183" s="187"/>
      <c r="BH183" s="187"/>
      <c r="BI183" s="187"/>
      <c r="BJ183" s="187"/>
      <c r="BK183" s="110"/>
      <c r="BL183" s="115"/>
      <c r="BM183" s="115"/>
      <c r="BN183" s="115"/>
    </row>
    <row r="184" spans="1:66" s="80" customFormat="1" ht="16" x14ac:dyDescent="0.2">
      <c r="A184" s="188"/>
      <c r="B184" s="113"/>
      <c r="C184" s="110"/>
      <c r="D184" s="189"/>
      <c r="E184" s="110"/>
      <c r="F184" s="110"/>
      <c r="G184" s="72"/>
      <c r="H184" s="73"/>
      <c r="I184" s="110"/>
      <c r="J184" s="190"/>
      <c r="K184" s="112"/>
      <c r="L184" s="112"/>
      <c r="M184" s="112"/>
      <c r="N184" s="112"/>
      <c r="O184" s="112"/>
      <c r="P184" s="112"/>
      <c r="Q184" s="112"/>
      <c r="R184" s="112"/>
      <c r="S184" s="112"/>
      <c r="T184" s="112"/>
      <c r="U184" s="112"/>
      <c r="V184" s="112"/>
      <c r="W184" s="112"/>
      <c r="X184" s="112"/>
      <c r="Y184" s="112"/>
      <c r="Z184" s="112"/>
      <c r="AA184" s="112"/>
      <c r="AB184" s="112"/>
      <c r="AC184" s="112"/>
      <c r="AD184" s="114"/>
      <c r="AE184" s="113"/>
      <c r="AF184" s="114"/>
      <c r="AG184" s="114"/>
      <c r="AH184" s="114"/>
      <c r="AI184" s="115"/>
      <c r="AJ184" s="74"/>
      <c r="AK184" s="75"/>
      <c r="AL184" s="76"/>
      <c r="AM184" s="76"/>
      <c r="AN184" s="77"/>
      <c r="AO184" s="76"/>
      <c r="AP184" s="77"/>
      <c r="AQ184" s="76"/>
      <c r="AR184" s="77"/>
      <c r="AS184" s="76"/>
      <c r="AT184" s="77"/>
      <c r="AU184" s="76"/>
      <c r="AV184" s="77"/>
      <c r="AW184" s="76"/>
      <c r="AX184" s="77"/>
      <c r="AY184" s="76"/>
      <c r="AZ184" s="77"/>
      <c r="BA184" s="84"/>
      <c r="BB184" s="84"/>
      <c r="BC184" s="78"/>
      <c r="BD184" s="79"/>
      <c r="BE184" s="79"/>
      <c r="BF184" s="79"/>
      <c r="BG184" s="187"/>
      <c r="BH184" s="187"/>
      <c r="BI184" s="187"/>
      <c r="BJ184" s="187"/>
      <c r="BK184" s="110"/>
      <c r="BL184" s="115"/>
      <c r="BM184" s="115"/>
      <c r="BN184" s="115"/>
    </row>
    <row r="185" spans="1:66" s="80" customFormat="1" ht="16" x14ac:dyDescent="0.2">
      <c r="A185" s="188"/>
      <c r="B185" s="113"/>
      <c r="C185" s="110"/>
      <c r="D185" s="189"/>
      <c r="E185" s="110"/>
      <c r="F185" s="110"/>
      <c r="G185" s="72"/>
      <c r="H185" s="73"/>
      <c r="I185" s="110"/>
      <c r="J185" s="190"/>
      <c r="K185" s="112"/>
      <c r="L185" s="112"/>
      <c r="M185" s="112"/>
      <c r="N185" s="112"/>
      <c r="O185" s="112"/>
      <c r="P185" s="112"/>
      <c r="Q185" s="112"/>
      <c r="R185" s="112"/>
      <c r="S185" s="112"/>
      <c r="T185" s="112"/>
      <c r="U185" s="112"/>
      <c r="V185" s="112"/>
      <c r="W185" s="112"/>
      <c r="X185" s="112"/>
      <c r="Y185" s="112"/>
      <c r="Z185" s="112"/>
      <c r="AA185" s="112"/>
      <c r="AB185" s="112"/>
      <c r="AC185" s="112"/>
      <c r="AD185" s="114"/>
      <c r="AE185" s="113"/>
      <c r="AF185" s="114"/>
      <c r="AG185" s="114"/>
      <c r="AH185" s="114"/>
      <c r="AI185" s="115"/>
      <c r="AJ185" s="74"/>
      <c r="AK185" s="75"/>
      <c r="AL185" s="76"/>
      <c r="AM185" s="76"/>
      <c r="AN185" s="77"/>
      <c r="AO185" s="76"/>
      <c r="AP185" s="77"/>
      <c r="AQ185" s="76"/>
      <c r="AR185" s="77"/>
      <c r="AS185" s="76"/>
      <c r="AT185" s="77"/>
      <c r="AU185" s="76"/>
      <c r="AV185" s="77"/>
      <c r="AW185" s="76"/>
      <c r="AX185" s="77"/>
      <c r="AY185" s="76"/>
      <c r="AZ185" s="77"/>
      <c r="BA185" s="84"/>
      <c r="BB185" s="84"/>
      <c r="BC185" s="78"/>
      <c r="BD185" s="79"/>
      <c r="BE185" s="79"/>
      <c r="BF185" s="79"/>
      <c r="BG185" s="187"/>
      <c r="BH185" s="187"/>
      <c r="BI185" s="187"/>
      <c r="BJ185" s="187"/>
      <c r="BK185" s="110"/>
      <c r="BL185" s="115"/>
      <c r="BM185" s="115"/>
      <c r="BN185" s="115"/>
    </row>
    <row r="186" spans="1:66" s="80" customFormat="1" ht="16" x14ac:dyDescent="0.2">
      <c r="A186" s="188"/>
      <c r="B186" s="113"/>
      <c r="C186" s="110"/>
      <c r="D186" s="189"/>
      <c r="E186" s="110"/>
      <c r="F186" s="110"/>
      <c r="G186" s="72"/>
      <c r="H186" s="73"/>
      <c r="I186" s="110"/>
      <c r="J186" s="190"/>
      <c r="K186" s="112"/>
      <c r="L186" s="112"/>
      <c r="M186" s="112"/>
      <c r="N186" s="112"/>
      <c r="O186" s="112"/>
      <c r="P186" s="112"/>
      <c r="Q186" s="112"/>
      <c r="R186" s="112"/>
      <c r="S186" s="112"/>
      <c r="T186" s="112"/>
      <c r="U186" s="112"/>
      <c r="V186" s="112"/>
      <c r="W186" s="112"/>
      <c r="X186" s="112"/>
      <c r="Y186" s="112"/>
      <c r="Z186" s="112"/>
      <c r="AA186" s="112"/>
      <c r="AB186" s="112"/>
      <c r="AC186" s="112"/>
      <c r="AD186" s="114"/>
      <c r="AE186" s="113"/>
      <c r="AF186" s="114"/>
      <c r="AG186" s="114"/>
      <c r="AH186" s="114"/>
      <c r="AI186" s="115"/>
      <c r="AJ186" s="74"/>
      <c r="AK186" s="75"/>
      <c r="AL186" s="76"/>
      <c r="AM186" s="76"/>
      <c r="AN186" s="77"/>
      <c r="AO186" s="76"/>
      <c r="AP186" s="77"/>
      <c r="AQ186" s="76"/>
      <c r="AR186" s="77"/>
      <c r="AS186" s="76"/>
      <c r="AT186" s="77"/>
      <c r="AU186" s="76"/>
      <c r="AV186" s="77"/>
      <c r="AW186" s="76"/>
      <c r="AX186" s="77"/>
      <c r="AY186" s="76"/>
      <c r="AZ186" s="77"/>
      <c r="BA186" s="84"/>
      <c r="BB186" s="84"/>
      <c r="BC186" s="78"/>
      <c r="BD186" s="79"/>
      <c r="BE186" s="79"/>
      <c r="BF186" s="79"/>
      <c r="BG186" s="187"/>
      <c r="BH186" s="187"/>
      <c r="BI186" s="187"/>
      <c r="BJ186" s="187"/>
      <c r="BK186" s="110"/>
      <c r="BL186" s="115"/>
      <c r="BM186" s="115"/>
      <c r="BN186" s="115"/>
    </row>
    <row r="187" spans="1:66" s="80" customFormat="1" ht="16" x14ac:dyDescent="0.2">
      <c r="A187" s="188"/>
      <c r="B187" s="113"/>
      <c r="C187" s="110"/>
      <c r="D187" s="189"/>
      <c r="E187" s="110"/>
      <c r="F187" s="110"/>
      <c r="G187" s="72"/>
      <c r="H187" s="73"/>
      <c r="I187" s="110"/>
      <c r="J187" s="190"/>
      <c r="K187" s="112"/>
      <c r="L187" s="112"/>
      <c r="M187" s="112"/>
      <c r="N187" s="112"/>
      <c r="O187" s="112"/>
      <c r="P187" s="112"/>
      <c r="Q187" s="112"/>
      <c r="R187" s="112"/>
      <c r="S187" s="112"/>
      <c r="T187" s="112"/>
      <c r="U187" s="112"/>
      <c r="V187" s="112"/>
      <c r="W187" s="112"/>
      <c r="X187" s="112"/>
      <c r="Y187" s="112"/>
      <c r="Z187" s="112"/>
      <c r="AA187" s="112"/>
      <c r="AB187" s="112"/>
      <c r="AC187" s="112"/>
      <c r="AD187" s="114"/>
      <c r="AE187" s="113"/>
      <c r="AF187" s="114"/>
      <c r="AG187" s="114"/>
      <c r="AH187" s="114"/>
      <c r="AI187" s="115"/>
      <c r="AJ187" s="74"/>
      <c r="AK187" s="75"/>
      <c r="AL187" s="76"/>
      <c r="AM187" s="76"/>
      <c r="AN187" s="77"/>
      <c r="AO187" s="76"/>
      <c r="AP187" s="77"/>
      <c r="AQ187" s="76"/>
      <c r="AR187" s="77"/>
      <c r="AS187" s="76"/>
      <c r="AT187" s="77"/>
      <c r="AU187" s="76"/>
      <c r="AV187" s="77"/>
      <c r="AW187" s="76"/>
      <c r="AX187" s="77"/>
      <c r="AY187" s="76"/>
      <c r="AZ187" s="77"/>
      <c r="BA187" s="84"/>
      <c r="BB187" s="84"/>
      <c r="BC187" s="78"/>
      <c r="BD187" s="79"/>
      <c r="BE187" s="79"/>
      <c r="BF187" s="79"/>
      <c r="BG187" s="187"/>
      <c r="BH187" s="187"/>
      <c r="BI187" s="187"/>
      <c r="BJ187" s="187"/>
      <c r="BK187" s="110"/>
      <c r="BL187" s="115"/>
      <c r="BM187" s="115"/>
      <c r="BN187" s="115"/>
    </row>
    <row r="188" spans="1:66" s="80" customFormat="1" ht="16" x14ac:dyDescent="0.2">
      <c r="A188" s="188"/>
      <c r="B188" s="113"/>
      <c r="C188" s="110"/>
      <c r="D188" s="189"/>
      <c r="E188" s="110"/>
      <c r="F188" s="110"/>
      <c r="G188" s="72"/>
      <c r="H188" s="73"/>
      <c r="I188" s="110"/>
      <c r="J188" s="190"/>
      <c r="K188" s="112"/>
      <c r="L188" s="112"/>
      <c r="M188" s="112"/>
      <c r="N188" s="112"/>
      <c r="O188" s="112"/>
      <c r="P188" s="112"/>
      <c r="Q188" s="112"/>
      <c r="R188" s="112"/>
      <c r="S188" s="112"/>
      <c r="T188" s="112"/>
      <c r="U188" s="112"/>
      <c r="V188" s="112"/>
      <c r="W188" s="112"/>
      <c r="X188" s="112"/>
      <c r="Y188" s="112"/>
      <c r="Z188" s="112"/>
      <c r="AA188" s="112"/>
      <c r="AB188" s="112"/>
      <c r="AC188" s="112"/>
      <c r="AD188" s="114"/>
      <c r="AE188" s="113"/>
      <c r="AF188" s="114"/>
      <c r="AG188" s="114"/>
      <c r="AH188" s="114"/>
      <c r="AI188" s="115"/>
      <c r="AJ188" s="74"/>
      <c r="AK188" s="75"/>
      <c r="AL188" s="76"/>
      <c r="AM188" s="76"/>
      <c r="AN188" s="77"/>
      <c r="AO188" s="76"/>
      <c r="AP188" s="77"/>
      <c r="AQ188" s="76"/>
      <c r="AR188" s="77"/>
      <c r="AS188" s="76"/>
      <c r="AT188" s="77"/>
      <c r="AU188" s="76"/>
      <c r="AV188" s="77"/>
      <c r="AW188" s="76"/>
      <c r="AX188" s="77"/>
      <c r="AY188" s="76"/>
      <c r="AZ188" s="77"/>
      <c r="BA188" s="84"/>
      <c r="BB188" s="84"/>
      <c r="BC188" s="78"/>
      <c r="BD188" s="79"/>
      <c r="BE188" s="79"/>
      <c r="BF188" s="79"/>
      <c r="BG188" s="187"/>
      <c r="BH188" s="187"/>
      <c r="BI188" s="187"/>
      <c r="BJ188" s="187"/>
      <c r="BK188" s="110"/>
      <c r="BL188" s="115"/>
      <c r="BM188" s="115"/>
      <c r="BN188" s="115"/>
    </row>
    <row r="189" spans="1:66" s="80" customFormat="1" ht="16" x14ac:dyDescent="0.2">
      <c r="A189" s="188"/>
      <c r="B189" s="113"/>
      <c r="C189" s="110"/>
      <c r="D189" s="189"/>
      <c r="E189" s="110"/>
      <c r="F189" s="110"/>
      <c r="G189" s="72"/>
      <c r="H189" s="73"/>
      <c r="I189" s="110"/>
      <c r="J189" s="190"/>
      <c r="K189" s="112"/>
      <c r="L189" s="112"/>
      <c r="M189" s="112"/>
      <c r="N189" s="112"/>
      <c r="O189" s="112"/>
      <c r="P189" s="112"/>
      <c r="Q189" s="112"/>
      <c r="R189" s="112"/>
      <c r="S189" s="112"/>
      <c r="T189" s="112"/>
      <c r="U189" s="112"/>
      <c r="V189" s="112"/>
      <c r="W189" s="112"/>
      <c r="X189" s="112"/>
      <c r="Y189" s="112"/>
      <c r="Z189" s="112"/>
      <c r="AA189" s="112"/>
      <c r="AB189" s="112"/>
      <c r="AC189" s="112"/>
      <c r="AD189" s="114"/>
      <c r="AE189" s="113"/>
      <c r="AF189" s="114"/>
      <c r="AG189" s="114"/>
      <c r="AH189" s="114"/>
      <c r="AI189" s="115"/>
      <c r="AJ189" s="74"/>
      <c r="AK189" s="75"/>
      <c r="AL189" s="76"/>
      <c r="AM189" s="76"/>
      <c r="AN189" s="77"/>
      <c r="AO189" s="76"/>
      <c r="AP189" s="77"/>
      <c r="AQ189" s="76"/>
      <c r="AR189" s="77"/>
      <c r="AS189" s="76"/>
      <c r="AT189" s="77"/>
      <c r="AU189" s="76"/>
      <c r="AV189" s="77"/>
      <c r="AW189" s="76"/>
      <c r="AX189" s="77"/>
      <c r="AY189" s="76"/>
      <c r="AZ189" s="77"/>
      <c r="BA189" s="84"/>
      <c r="BB189" s="84"/>
      <c r="BC189" s="78"/>
      <c r="BD189" s="79"/>
      <c r="BE189" s="79"/>
      <c r="BF189" s="79"/>
      <c r="BG189" s="187"/>
      <c r="BH189" s="187"/>
      <c r="BI189" s="187"/>
      <c r="BJ189" s="187"/>
      <c r="BK189" s="110"/>
      <c r="BL189" s="115"/>
      <c r="BM189" s="115"/>
      <c r="BN189" s="115"/>
    </row>
    <row r="190" spans="1:66" s="80" customFormat="1" ht="16" x14ac:dyDescent="0.2">
      <c r="A190" s="188"/>
      <c r="B190" s="113"/>
      <c r="C190" s="110"/>
      <c r="D190" s="189"/>
      <c r="E190" s="110"/>
      <c r="F190" s="110"/>
      <c r="G190" s="72"/>
      <c r="H190" s="73"/>
      <c r="I190" s="110"/>
      <c r="J190" s="190"/>
      <c r="K190" s="112"/>
      <c r="L190" s="112"/>
      <c r="M190" s="112"/>
      <c r="N190" s="112"/>
      <c r="O190" s="112"/>
      <c r="P190" s="112"/>
      <c r="Q190" s="112"/>
      <c r="R190" s="112"/>
      <c r="S190" s="112"/>
      <c r="T190" s="112"/>
      <c r="U190" s="112"/>
      <c r="V190" s="112"/>
      <c r="W190" s="112"/>
      <c r="X190" s="112"/>
      <c r="Y190" s="112"/>
      <c r="Z190" s="112"/>
      <c r="AA190" s="112"/>
      <c r="AB190" s="112"/>
      <c r="AC190" s="112"/>
      <c r="AD190" s="114"/>
      <c r="AE190" s="113"/>
      <c r="AF190" s="114"/>
      <c r="AG190" s="114"/>
      <c r="AH190" s="114"/>
      <c r="AI190" s="115"/>
      <c r="AJ190" s="74"/>
      <c r="AK190" s="75"/>
      <c r="AL190" s="76"/>
      <c r="AM190" s="76"/>
      <c r="AN190" s="77"/>
      <c r="AO190" s="76"/>
      <c r="AP190" s="77"/>
      <c r="AQ190" s="76"/>
      <c r="AR190" s="77"/>
      <c r="AS190" s="76"/>
      <c r="AT190" s="77"/>
      <c r="AU190" s="76"/>
      <c r="AV190" s="77"/>
      <c r="AW190" s="76"/>
      <c r="AX190" s="77"/>
      <c r="AY190" s="76"/>
      <c r="AZ190" s="77"/>
      <c r="BA190" s="84"/>
      <c r="BB190" s="84"/>
      <c r="BC190" s="78"/>
      <c r="BD190" s="79"/>
      <c r="BE190" s="79"/>
      <c r="BF190" s="79"/>
      <c r="BG190" s="187"/>
      <c r="BH190" s="187"/>
      <c r="BI190" s="187"/>
      <c r="BJ190" s="187"/>
      <c r="BK190" s="110"/>
      <c r="BL190" s="115"/>
      <c r="BM190" s="115"/>
      <c r="BN190" s="115"/>
    </row>
    <row r="191" spans="1:66" s="80" customFormat="1" ht="16" x14ac:dyDescent="0.2">
      <c r="A191" s="188"/>
      <c r="B191" s="113"/>
      <c r="C191" s="110"/>
      <c r="D191" s="189"/>
      <c r="E191" s="110"/>
      <c r="F191" s="110"/>
      <c r="G191" s="72"/>
      <c r="H191" s="73"/>
      <c r="I191" s="110"/>
      <c r="J191" s="190"/>
      <c r="K191" s="112"/>
      <c r="L191" s="112"/>
      <c r="M191" s="112"/>
      <c r="N191" s="112"/>
      <c r="O191" s="112"/>
      <c r="P191" s="112"/>
      <c r="Q191" s="112"/>
      <c r="R191" s="112"/>
      <c r="S191" s="112"/>
      <c r="T191" s="112"/>
      <c r="U191" s="112"/>
      <c r="V191" s="112"/>
      <c r="W191" s="112"/>
      <c r="X191" s="112"/>
      <c r="Y191" s="112"/>
      <c r="Z191" s="112"/>
      <c r="AA191" s="112"/>
      <c r="AB191" s="112"/>
      <c r="AC191" s="112"/>
      <c r="AD191" s="114"/>
      <c r="AE191" s="113"/>
      <c r="AF191" s="114"/>
      <c r="AG191" s="114"/>
      <c r="AH191" s="114"/>
      <c r="AI191" s="115"/>
      <c r="AJ191" s="74"/>
      <c r="AK191" s="75"/>
      <c r="AL191" s="76"/>
      <c r="AM191" s="76"/>
      <c r="AN191" s="77"/>
      <c r="AO191" s="76"/>
      <c r="AP191" s="77"/>
      <c r="AQ191" s="76"/>
      <c r="AR191" s="77"/>
      <c r="AS191" s="76"/>
      <c r="AT191" s="77"/>
      <c r="AU191" s="76"/>
      <c r="AV191" s="77"/>
      <c r="AW191" s="76"/>
      <c r="AX191" s="77"/>
      <c r="AY191" s="76"/>
      <c r="AZ191" s="77"/>
      <c r="BA191" s="84"/>
      <c r="BB191" s="84"/>
      <c r="BC191" s="78"/>
      <c r="BD191" s="79"/>
      <c r="BE191" s="79"/>
      <c r="BF191" s="79"/>
      <c r="BG191" s="187"/>
      <c r="BH191" s="187"/>
      <c r="BI191" s="187"/>
      <c r="BJ191" s="187"/>
      <c r="BK191" s="110"/>
      <c r="BL191" s="115"/>
      <c r="BM191" s="115"/>
      <c r="BN191" s="115"/>
    </row>
    <row r="192" spans="1:66" s="80" customFormat="1" ht="16" x14ac:dyDescent="0.2">
      <c r="A192" s="188"/>
      <c r="B192" s="113"/>
      <c r="C192" s="110"/>
      <c r="D192" s="189"/>
      <c r="E192" s="110"/>
      <c r="F192" s="110"/>
      <c r="G192" s="72"/>
      <c r="H192" s="73"/>
      <c r="I192" s="110"/>
      <c r="J192" s="190"/>
      <c r="K192" s="112"/>
      <c r="L192" s="112"/>
      <c r="M192" s="112"/>
      <c r="N192" s="112"/>
      <c r="O192" s="112"/>
      <c r="P192" s="112"/>
      <c r="Q192" s="112"/>
      <c r="R192" s="112"/>
      <c r="S192" s="112"/>
      <c r="T192" s="112"/>
      <c r="U192" s="112"/>
      <c r="V192" s="112"/>
      <c r="W192" s="112"/>
      <c r="X192" s="112"/>
      <c r="Y192" s="112"/>
      <c r="Z192" s="112"/>
      <c r="AA192" s="112"/>
      <c r="AB192" s="112"/>
      <c r="AC192" s="112"/>
      <c r="AD192" s="114"/>
      <c r="AE192" s="113"/>
      <c r="AF192" s="114"/>
      <c r="AG192" s="114"/>
      <c r="AH192" s="114"/>
      <c r="AI192" s="115"/>
      <c r="AJ192" s="74"/>
      <c r="AK192" s="75"/>
      <c r="AL192" s="76"/>
      <c r="AM192" s="76"/>
      <c r="AN192" s="77"/>
      <c r="AO192" s="76"/>
      <c r="AP192" s="77"/>
      <c r="AQ192" s="76"/>
      <c r="AR192" s="77"/>
      <c r="AS192" s="76"/>
      <c r="AT192" s="77"/>
      <c r="AU192" s="76"/>
      <c r="AV192" s="77"/>
      <c r="AW192" s="76"/>
      <c r="AX192" s="77"/>
      <c r="AY192" s="76"/>
      <c r="AZ192" s="77"/>
      <c r="BA192" s="84"/>
      <c r="BB192" s="84"/>
      <c r="BC192" s="78"/>
      <c r="BD192" s="79"/>
      <c r="BE192" s="79"/>
      <c r="BF192" s="79"/>
      <c r="BG192" s="187"/>
      <c r="BH192" s="187"/>
      <c r="BI192" s="187"/>
      <c r="BJ192" s="187"/>
      <c r="BK192" s="110"/>
      <c r="BL192" s="115"/>
      <c r="BM192" s="115"/>
      <c r="BN192" s="115"/>
    </row>
    <row r="193" spans="1:66" s="80" customFormat="1" ht="16" x14ac:dyDescent="0.2">
      <c r="A193" s="188"/>
      <c r="B193" s="113"/>
      <c r="C193" s="110"/>
      <c r="D193" s="189"/>
      <c r="E193" s="110"/>
      <c r="F193" s="110"/>
      <c r="G193" s="72"/>
      <c r="H193" s="73"/>
      <c r="I193" s="110"/>
      <c r="J193" s="190"/>
      <c r="K193" s="112"/>
      <c r="L193" s="112"/>
      <c r="M193" s="112"/>
      <c r="N193" s="112"/>
      <c r="O193" s="112"/>
      <c r="P193" s="112"/>
      <c r="Q193" s="112"/>
      <c r="R193" s="112"/>
      <c r="S193" s="112"/>
      <c r="T193" s="112"/>
      <c r="U193" s="112"/>
      <c r="V193" s="112"/>
      <c r="W193" s="112"/>
      <c r="X193" s="112"/>
      <c r="Y193" s="112"/>
      <c r="Z193" s="112"/>
      <c r="AA193" s="112"/>
      <c r="AB193" s="112"/>
      <c r="AC193" s="112"/>
      <c r="AD193" s="114"/>
      <c r="AE193" s="113"/>
      <c r="AF193" s="114"/>
      <c r="AG193" s="114"/>
      <c r="AH193" s="114"/>
      <c r="AI193" s="115"/>
      <c r="AJ193" s="74"/>
      <c r="AK193" s="75"/>
      <c r="AL193" s="76"/>
      <c r="AM193" s="76"/>
      <c r="AN193" s="77"/>
      <c r="AO193" s="76"/>
      <c r="AP193" s="77"/>
      <c r="AQ193" s="76"/>
      <c r="AR193" s="77"/>
      <c r="AS193" s="76"/>
      <c r="AT193" s="77"/>
      <c r="AU193" s="76"/>
      <c r="AV193" s="77"/>
      <c r="AW193" s="76"/>
      <c r="AX193" s="77"/>
      <c r="AY193" s="76"/>
      <c r="AZ193" s="77"/>
      <c r="BA193" s="84"/>
      <c r="BB193" s="84"/>
      <c r="BC193" s="78"/>
      <c r="BD193" s="79"/>
      <c r="BE193" s="79"/>
      <c r="BF193" s="79"/>
      <c r="BG193" s="187"/>
      <c r="BH193" s="187"/>
      <c r="BI193" s="187"/>
      <c r="BJ193" s="187"/>
      <c r="BK193" s="110"/>
      <c r="BL193" s="115"/>
      <c r="BM193" s="115"/>
      <c r="BN193" s="115"/>
    </row>
    <row r="194" spans="1:66" s="80" customFormat="1" ht="16" x14ac:dyDescent="0.2">
      <c r="A194" s="188"/>
      <c r="B194" s="113"/>
      <c r="C194" s="110"/>
      <c r="D194" s="189"/>
      <c r="E194" s="110"/>
      <c r="F194" s="110"/>
      <c r="G194" s="72"/>
      <c r="H194" s="73"/>
      <c r="I194" s="110"/>
      <c r="J194" s="190"/>
      <c r="K194" s="112"/>
      <c r="L194" s="112"/>
      <c r="M194" s="112"/>
      <c r="N194" s="112"/>
      <c r="O194" s="112"/>
      <c r="P194" s="112"/>
      <c r="Q194" s="112"/>
      <c r="R194" s="112"/>
      <c r="S194" s="112"/>
      <c r="T194" s="112"/>
      <c r="U194" s="112"/>
      <c r="V194" s="112"/>
      <c r="W194" s="112"/>
      <c r="X194" s="112"/>
      <c r="Y194" s="112"/>
      <c r="Z194" s="112"/>
      <c r="AA194" s="112"/>
      <c r="AB194" s="112"/>
      <c r="AC194" s="112"/>
      <c r="AD194" s="114"/>
      <c r="AE194" s="113"/>
      <c r="AF194" s="114"/>
      <c r="AG194" s="114"/>
      <c r="AH194" s="114"/>
      <c r="AI194" s="115"/>
      <c r="AJ194" s="74"/>
      <c r="AK194" s="75"/>
      <c r="AL194" s="76"/>
      <c r="AM194" s="76"/>
      <c r="AN194" s="77"/>
      <c r="AO194" s="76"/>
      <c r="AP194" s="77"/>
      <c r="AQ194" s="76"/>
      <c r="AR194" s="77"/>
      <c r="AS194" s="76"/>
      <c r="AT194" s="77"/>
      <c r="AU194" s="76"/>
      <c r="AV194" s="77"/>
      <c r="AW194" s="76"/>
      <c r="AX194" s="77"/>
      <c r="AY194" s="76"/>
      <c r="AZ194" s="77"/>
      <c r="BA194" s="84"/>
      <c r="BB194" s="84"/>
      <c r="BC194" s="78"/>
      <c r="BD194" s="79"/>
      <c r="BE194" s="79"/>
      <c r="BF194" s="79"/>
      <c r="BG194" s="187"/>
      <c r="BH194" s="187"/>
      <c r="BI194" s="187"/>
      <c r="BJ194" s="187"/>
      <c r="BK194" s="110"/>
      <c r="BL194" s="115"/>
      <c r="BM194" s="115"/>
      <c r="BN194" s="115"/>
    </row>
    <row r="195" spans="1:66" s="80" customFormat="1" ht="16" x14ac:dyDescent="0.2">
      <c r="A195" s="188"/>
      <c r="B195" s="113"/>
      <c r="C195" s="110"/>
      <c r="D195" s="189"/>
      <c r="E195" s="110"/>
      <c r="F195" s="110"/>
      <c r="G195" s="72"/>
      <c r="H195" s="73"/>
      <c r="I195" s="110"/>
      <c r="J195" s="190"/>
      <c r="K195" s="112"/>
      <c r="L195" s="112"/>
      <c r="M195" s="112"/>
      <c r="N195" s="112"/>
      <c r="O195" s="112"/>
      <c r="P195" s="112"/>
      <c r="Q195" s="112"/>
      <c r="R195" s="112"/>
      <c r="S195" s="112"/>
      <c r="T195" s="112"/>
      <c r="U195" s="112"/>
      <c r="V195" s="112"/>
      <c r="W195" s="112"/>
      <c r="X195" s="112"/>
      <c r="Y195" s="112"/>
      <c r="Z195" s="112"/>
      <c r="AA195" s="112"/>
      <c r="AB195" s="112"/>
      <c r="AC195" s="112"/>
      <c r="AD195" s="114"/>
      <c r="AE195" s="113"/>
      <c r="AF195" s="114"/>
      <c r="AG195" s="114"/>
      <c r="AH195" s="114"/>
      <c r="AI195" s="115"/>
      <c r="AJ195" s="74"/>
      <c r="AK195" s="75"/>
      <c r="AL195" s="76"/>
      <c r="AM195" s="76"/>
      <c r="AN195" s="77"/>
      <c r="AO195" s="76"/>
      <c r="AP195" s="77"/>
      <c r="AQ195" s="76"/>
      <c r="AR195" s="77"/>
      <c r="AS195" s="76"/>
      <c r="AT195" s="77"/>
      <c r="AU195" s="76"/>
      <c r="AV195" s="77"/>
      <c r="AW195" s="76"/>
      <c r="AX195" s="77"/>
      <c r="AY195" s="76"/>
      <c r="AZ195" s="77"/>
      <c r="BA195" s="84"/>
      <c r="BB195" s="84"/>
      <c r="BC195" s="78"/>
      <c r="BD195" s="79"/>
      <c r="BE195" s="79"/>
      <c r="BF195" s="79"/>
      <c r="BG195" s="187"/>
      <c r="BH195" s="187"/>
      <c r="BI195" s="187"/>
      <c r="BJ195" s="187"/>
      <c r="BK195" s="110"/>
      <c r="BL195" s="115"/>
      <c r="BM195" s="115"/>
      <c r="BN195" s="115"/>
    </row>
    <row r="196" spans="1:66" s="80" customFormat="1" ht="16" x14ac:dyDescent="0.2">
      <c r="A196" s="188"/>
      <c r="B196" s="113"/>
      <c r="C196" s="110"/>
      <c r="D196" s="189"/>
      <c r="E196" s="110"/>
      <c r="F196" s="110"/>
      <c r="G196" s="72"/>
      <c r="H196" s="73"/>
      <c r="I196" s="110"/>
      <c r="J196" s="190"/>
      <c r="K196" s="112"/>
      <c r="L196" s="112"/>
      <c r="M196" s="112"/>
      <c r="N196" s="112"/>
      <c r="O196" s="112"/>
      <c r="P196" s="112"/>
      <c r="Q196" s="112"/>
      <c r="R196" s="112"/>
      <c r="S196" s="112"/>
      <c r="T196" s="112"/>
      <c r="U196" s="112"/>
      <c r="V196" s="112"/>
      <c r="W196" s="112"/>
      <c r="X196" s="112"/>
      <c r="Y196" s="112"/>
      <c r="Z196" s="112"/>
      <c r="AA196" s="112"/>
      <c r="AB196" s="112"/>
      <c r="AC196" s="112"/>
      <c r="AD196" s="114"/>
      <c r="AE196" s="113"/>
      <c r="AF196" s="114"/>
      <c r="AG196" s="114"/>
      <c r="AH196" s="114"/>
      <c r="AI196" s="115"/>
      <c r="AJ196" s="74"/>
      <c r="AK196" s="75"/>
      <c r="AL196" s="76"/>
      <c r="AM196" s="76"/>
      <c r="AN196" s="77"/>
      <c r="AO196" s="76"/>
      <c r="AP196" s="77"/>
      <c r="AQ196" s="76"/>
      <c r="AR196" s="77"/>
      <c r="AS196" s="76"/>
      <c r="AT196" s="77"/>
      <c r="AU196" s="76"/>
      <c r="AV196" s="77"/>
      <c r="AW196" s="76"/>
      <c r="AX196" s="77"/>
      <c r="AY196" s="76"/>
      <c r="AZ196" s="77"/>
      <c r="BA196" s="84"/>
      <c r="BB196" s="84"/>
      <c r="BC196" s="78"/>
      <c r="BD196" s="79"/>
      <c r="BE196" s="79"/>
      <c r="BF196" s="79"/>
      <c r="BG196" s="187"/>
      <c r="BH196" s="187"/>
      <c r="BI196" s="187"/>
      <c r="BJ196" s="187"/>
      <c r="BK196" s="110"/>
      <c r="BL196" s="115"/>
      <c r="BM196" s="115"/>
      <c r="BN196" s="115"/>
    </row>
    <row r="197" spans="1:66" s="80" customFormat="1" ht="16" x14ac:dyDescent="0.2">
      <c r="A197" s="188"/>
      <c r="B197" s="113"/>
      <c r="C197" s="110"/>
      <c r="D197" s="189"/>
      <c r="E197" s="110"/>
      <c r="F197" s="110"/>
      <c r="G197" s="72"/>
      <c r="H197" s="73"/>
      <c r="I197" s="110"/>
      <c r="J197" s="190"/>
      <c r="K197" s="112"/>
      <c r="L197" s="112"/>
      <c r="M197" s="112"/>
      <c r="N197" s="112"/>
      <c r="O197" s="112"/>
      <c r="P197" s="112"/>
      <c r="Q197" s="112"/>
      <c r="R197" s="112"/>
      <c r="S197" s="112"/>
      <c r="T197" s="112"/>
      <c r="U197" s="112"/>
      <c r="V197" s="112"/>
      <c r="W197" s="112"/>
      <c r="X197" s="112"/>
      <c r="Y197" s="112"/>
      <c r="Z197" s="112"/>
      <c r="AA197" s="112"/>
      <c r="AB197" s="112"/>
      <c r="AC197" s="112"/>
      <c r="AD197" s="114"/>
      <c r="AE197" s="113"/>
      <c r="AF197" s="114"/>
      <c r="AG197" s="114"/>
      <c r="AH197" s="114"/>
      <c r="AI197" s="115"/>
      <c r="AJ197" s="74"/>
      <c r="AK197" s="75"/>
      <c r="AL197" s="76"/>
      <c r="AM197" s="76"/>
      <c r="AN197" s="77"/>
      <c r="AO197" s="76"/>
      <c r="AP197" s="77"/>
      <c r="AQ197" s="76"/>
      <c r="AR197" s="77"/>
      <c r="AS197" s="76"/>
      <c r="AT197" s="77"/>
      <c r="AU197" s="76"/>
      <c r="AV197" s="77"/>
      <c r="AW197" s="76"/>
      <c r="AX197" s="77"/>
      <c r="AY197" s="76"/>
      <c r="AZ197" s="77"/>
      <c r="BA197" s="84"/>
      <c r="BB197" s="84"/>
      <c r="BC197" s="78"/>
      <c r="BD197" s="79"/>
      <c r="BE197" s="79"/>
      <c r="BF197" s="79"/>
      <c r="BG197" s="187"/>
      <c r="BH197" s="187"/>
      <c r="BI197" s="187"/>
      <c r="BJ197" s="187"/>
      <c r="BK197" s="110"/>
      <c r="BL197" s="115"/>
      <c r="BM197" s="115"/>
      <c r="BN197" s="115"/>
    </row>
    <row r="198" spans="1:66" s="80" customFormat="1" ht="16" x14ac:dyDescent="0.2">
      <c r="A198" s="188"/>
      <c r="B198" s="113"/>
      <c r="C198" s="110"/>
      <c r="D198" s="189"/>
      <c r="E198" s="110"/>
      <c r="F198" s="110"/>
      <c r="G198" s="72"/>
      <c r="H198" s="73"/>
      <c r="I198" s="110"/>
      <c r="J198" s="190"/>
      <c r="K198" s="112"/>
      <c r="L198" s="112"/>
      <c r="M198" s="112"/>
      <c r="N198" s="112"/>
      <c r="O198" s="112"/>
      <c r="P198" s="112"/>
      <c r="Q198" s="112"/>
      <c r="R198" s="112"/>
      <c r="S198" s="112"/>
      <c r="T198" s="112"/>
      <c r="U198" s="112"/>
      <c r="V198" s="112"/>
      <c r="W198" s="112"/>
      <c r="X198" s="112"/>
      <c r="Y198" s="112"/>
      <c r="Z198" s="112"/>
      <c r="AA198" s="112"/>
      <c r="AB198" s="112"/>
      <c r="AC198" s="112"/>
      <c r="AD198" s="114"/>
      <c r="AE198" s="113"/>
      <c r="AF198" s="114"/>
      <c r="AG198" s="114"/>
      <c r="AH198" s="114"/>
      <c r="AI198" s="115"/>
      <c r="AJ198" s="74"/>
      <c r="AK198" s="75"/>
      <c r="AL198" s="76"/>
      <c r="AM198" s="76"/>
      <c r="AN198" s="77"/>
      <c r="AO198" s="76"/>
      <c r="AP198" s="77"/>
      <c r="AQ198" s="76"/>
      <c r="AR198" s="77"/>
      <c r="AS198" s="76"/>
      <c r="AT198" s="77"/>
      <c r="AU198" s="76"/>
      <c r="AV198" s="77"/>
      <c r="AW198" s="76"/>
      <c r="AX198" s="77"/>
      <c r="AY198" s="76"/>
      <c r="AZ198" s="77"/>
      <c r="BA198" s="84"/>
      <c r="BB198" s="84"/>
      <c r="BC198" s="78"/>
      <c r="BD198" s="79"/>
      <c r="BE198" s="79"/>
      <c r="BF198" s="79"/>
      <c r="BG198" s="187"/>
      <c r="BH198" s="187"/>
      <c r="BI198" s="187"/>
      <c r="BJ198" s="187"/>
      <c r="BK198" s="110"/>
      <c r="BL198" s="115"/>
      <c r="BM198" s="115"/>
      <c r="BN198" s="115"/>
    </row>
    <row r="199" spans="1:66" s="80" customFormat="1" ht="16" x14ac:dyDescent="0.2">
      <c r="A199" s="188"/>
      <c r="B199" s="113"/>
      <c r="C199" s="110"/>
      <c r="D199" s="189"/>
      <c r="E199" s="110"/>
      <c r="F199" s="110"/>
      <c r="G199" s="72"/>
      <c r="H199" s="73"/>
      <c r="I199" s="110"/>
      <c r="J199" s="190"/>
      <c r="K199" s="112"/>
      <c r="L199" s="112"/>
      <c r="M199" s="112"/>
      <c r="N199" s="112"/>
      <c r="O199" s="112"/>
      <c r="P199" s="112"/>
      <c r="Q199" s="112"/>
      <c r="R199" s="112"/>
      <c r="S199" s="112"/>
      <c r="T199" s="112"/>
      <c r="U199" s="112"/>
      <c r="V199" s="112"/>
      <c r="W199" s="112"/>
      <c r="X199" s="112"/>
      <c r="Y199" s="112"/>
      <c r="Z199" s="112"/>
      <c r="AA199" s="112"/>
      <c r="AB199" s="112"/>
      <c r="AC199" s="112"/>
      <c r="AD199" s="114"/>
      <c r="AE199" s="113"/>
      <c r="AF199" s="114"/>
      <c r="AG199" s="114"/>
      <c r="AH199" s="114"/>
      <c r="AI199" s="115"/>
      <c r="AJ199" s="74"/>
      <c r="AK199" s="75"/>
      <c r="AL199" s="76"/>
      <c r="AM199" s="76"/>
      <c r="AN199" s="77"/>
      <c r="AO199" s="76"/>
      <c r="AP199" s="77"/>
      <c r="AQ199" s="76"/>
      <c r="AR199" s="77"/>
      <c r="AS199" s="76"/>
      <c r="AT199" s="77"/>
      <c r="AU199" s="76"/>
      <c r="AV199" s="77"/>
      <c r="AW199" s="76"/>
      <c r="AX199" s="77"/>
      <c r="AY199" s="76"/>
      <c r="AZ199" s="77"/>
      <c r="BA199" s="84"/>
      <c r="BB199" s="84"/>
      <c r="BC199" s="78"/>
      <c r="BD199" s="79"/>
      <c r="BE199" s="79"/>
      <c r="BF199" s="79"/>
      <c r="BG199" s="187"/>
      <c r="BH199" s="187"/>
      <c r="BI199" s="187"/>
      <c r="BJ199" s="187"/>
      <c r="BK199" s="110"/>
      <c r="BL199" s="115"/>
      <c r="BM199" s="115"/>
      <c r="BN199" s="115"/>
    </row>
    <row r="200" spans="1:66" s="80" customFormat="1" ht="16" x14ac:dyDescent="0.2">
      <c r="A200" s="188"/>
      <c r="B200" s="113"/>
      <c r="C200" s="110"/>
      <c r="D200" s="189"/>
      <c r="E200" s="110"/>
      <c r="F200" s="110"/>
      <c r="G200" s="72"/>
      <c r="H200" s="73"/>
      <c r="I200" s="110"/>
      <c r="J200" s="190"/>
      <c r="K200" s="112"/>
      <c r="L200" s="112"/>
      <c r="M200" s="112"/>
      <c r="N200" s="112"/>
      <c r="O200" s="112"/>
      <c r="P200" s="112"/>
      <c r="Q200" s="112"/>
      <c r="R200" s="112"/>
      <c r="S200" s="112"/>
      <c r="T200" s="112"/>
      <c r="U200" s="112"/>
      <c r="V200" s="112"/>
      <c r="W200" s="112"/>
      <c r="X200" s="112"/>
      <c r="Y200" s="112"/>
      <c r="Z200" s="112"/>
      <c r="AA200" s="112"/>
      <c r="AB200" s="112"/>
      <c r="AC200" s="112"/>
      <c r="AD200" s="114"/>
      <c r="AE200" s="113"/>
      <c r="AF200" s="114"/>
      <c r="AG200" s="114"/>
      <c r="AH200" s="114"/>
      <c r="AI200" s="115"/>
      <c r="AJ200" s="74"/>
      <c r="AK200" s="75"/>
      <c r="AL200" s="76"/>
      <c r="AM200" s="76"/>
      <c r="AN200" s="77"/>
      <c r="AO200" s="76"/>
      <c r="AP200" s="77"/>
      <c r="AQ200" s="76"/>
      <c r="AR200" s="77"/>
      <c r="AS200" s="76"/>
      <c r="AT200" s="77"/>
      <c r="AU200" s="76"/>
      <c r="AV200" s="77"/>
      <c r="AW200" s="76"/>
      <c r="AX200" s="77"/>
      <c r="AY200" s="76"/>
      <c r="AZ200" s="77"/>
      <c r="BA200" s="84"/>
      <c r="BB200" s="84"/>
      <c r="BC200" s="78"/>
      <c r="BD200" s="79"/>
      <c r="BE200" s="79"/>
      <c r="BF200" s="79"/>
      <c r="BG200" s="187"/>
      <c r="BH200" s="187"/>
      <c r="BI200" s="187"/>
      <c r="BJ200" s="187"/>
      <c r="BK200" s="110"/>
      <c r="BL200" s="115"/>
      <c r="BM200" s="115"/>
      <c r="BN200" s="115"/>
    </row>
    <row r="201" spans="1:66" s="80" customFormat="1" ht="16" x14ac:dyDescent="0.2">
      <c r="A201" s="188"/>
      <c r="B201" s="113"/>
      <c r="C201" s="110"/>
      <c r="D201" s="189"/>
      <c r="E201" s="110"/>
      <c r="F201" s="110"/>
      <c r="G201" s="72"/>
      <c r="H201" s="73"/>
      <c r="I201" s="110"/>
      <c r="J201" s="190"/>
      <c r="K201" s="112"/>
      <c r="L201" s="112"/>
      <c r="M201" s="112"/>
      <c r="N201" s="112"/>
      <c r="O201" s="112"/>
      <c r="P201" s="112"/>
      <c r="Q201" s="112"/>
      <c r="R201" s="112"/>
      <c r="S201" s="112"/>
      <c r="T201" s="112"/>
      <c r="U201" s="112"/>
      <c r="V201" s="112"/>
      <c r="W201" s="112"/>
      <c r="X201" s="112"/>
      <c r="Y201" s="112"/>
      <c r="Z201" s="112"/>
      <c r="AA201" s="112"/>
      <c r="AB201" s="112"/>
      <c r="AC201" s="112"/>
      <c r="AD201" s="114"/>
      <c r="AE201" s="113"/>
      <c r="AF201" s="114"/>
      <c r="AG201" s="114"/>
      <c r="AH201" s="114"/>
      <c r="AI201" s="115"/>
      <c r="AJ201" s="74"/>
      <c r="AK201" s="75"/>
      <c r="AL201" s="76"/>
      <c r="AM201" s="76"/>
      <c r="AN201" s="77"/>
      <c r="AO201" s="76"/>
      <c r="AP201" s="77"/>
      <c r="AQ201" s="76"/>
      <c r="AR201" s="77"/>
      <c r="AS201" s="76"/>
      <c r="AT201" s="77"/>
      <c r="AU201" s="76"/>
      <c r="AV201" s="77"/>
      <c r="AW201" s="76"/>
      <c r="AX201" s="77"/>
      <c r="AY201" s="76"/>
      <c r="AZ201" s="77"/>
      <c r="BA201" s="84"/>
      <c r="BB201" s="84"/>
      <c r="BC201" s="78"/>
      <c r="BD201" s="79"/>
      <c r="BE201" s="79"/>
      <c r="BF201" s="79"/>
      <c r="BG201" s="187"/>
      <c r="BH201" s="187"/>
      <c r="BI201" s="187"/>
      <c r="BJ201" s="187"/>
      <c r="BK201" s="110"/>
      <c r="BL201" s="115"/>
      <c r="BM201" s="115"/>
      <c r="BN201" s="115"/>
    </row>
    <row r="202" spans="1:66" s="80" customFormat="1" ht="16" x14ac:dyDescent="0.2">
      <c r="A202" s="188"/>
      <c r="B202" s="113"/>
      <c r="C202" s="110"/>
      <c r="D202" s="189"/>
      <c r="E202" s="110"/>
      <c r="F202" s="110"/>
      <c r="G202" s="72"/>
      <c r="H202" s="73"/>
      <c r="I202" s="110"/>
      <c r="J202" s="190"/>
      <c r="K202" s="112"/>
      <c r="L202" s="112"/>
      <c r="M202" s="112"/>
      <c r="N202" s="112"/>
      <c r="O202" s="112"/>
      <c r="P202" s="112"/>
      <c r="Q202" s="112"/>
      <c r="R202" s="112"/>
      <c r="S202" s="112"/>
      <c r="T202" s="112"/>
      <c r="U202" s="112"/>
      <c r="V202" s="112"/>
      <c r="W202" s="112"/>
      <c r="X202" s="112"/>
      <c r="Y202" s="112"/>
      <c r="Z202" s="112"/>
      <c r="AA202" s="112"/>
      <c r="AB202" s="112"/>
      <c r="AC202" s="112"/>
      <c r="AD202" s="114"/>
      <c r="AE202" s="113"/>
      <c r="AF202" s="114"/>
      <c r="AG202" s="114"/>
      <c r="AH202" s="114"/>
      <c r="AI202" s="115"/>
      <c r="AJ202" s="74"/>
      <c r="AK202" s="75"/>
      <c r="AL202" s="76"/>
      <c r="AM202" s="76"/>
      <c r="AN202" s="77"/>
      <c r="AO202" s="76"/>
      <c r="AP202" s="77"/>
      <c r="AQ202" s="76"/>
      <c r="AR202" s="77"/>
      <c r="AS202" s="76"/>
      <c r="AT202" s="77"/>
      <c r="AU202" s="76"/>
      <c r="AV202" s="77"/>
      <c r="AW202" s="76"/>
      <c r="AX202" s="77"/>
      <c r="AY202" s="76"/>
      <c r="AZ202" s="77"/>
      <c r="BA202" s="84"/>
      <c r="BB202" s="84"/>
      <c r="BC202" s="78"/>
      <c r="BD202" s="79"/>
      <c r="BE202" s="79"/>
      <c r="BF202" s="79"/>
      <c r="BG202" s="187"/>
      <c r="BH202" s="187"/>
      <c r="BI202" s="187"/>
      <c r="BJ202" s="187"/>
      <c r="BK202" s="110"/>
      <c r="BL202" s="115"/>
      <c r="BM202" s="115"/>
      <c r="BN202" s="115"/>
    </row>
    <row r="203" spans="1:66" s="80" customFormat="1" ht="16" x14ac:dyDescent="0.2">
      <c r="A203" s="188"/>
      <c r="B203" s="113"/>
      <c r="C203" s="110"/>
      <c r="D203" s="189"/>
      <c r="E203" s="110"/>
      <c r="F203" s="110"/>
      <c r="G203" s="72"/>
      <c r="H203" s="73"/>
      <c r="I203" s="110"/>
      <c r="J203" s="190"/>
      <c r="K203" s="112"/>
      <c r="L203" s="112"/>
      <c r="M203" s="112"/>
      <c r="N203" s="112"/>
      <c r="O203" s="112"/>
      <c r="P203" s="112"/>
      <c r="Q203" s="112"/>
      <c r="R203" s="112"/>
      <c r="S203" s="112"/>
      <c r="T203" s="112"/>
      <c r="U203" s="112"/>
      <c r="V203" s="112"/>
      <c r="W203" s="112"/>
      <c r="X203" s="112"/>
      <c r="Y203" s="112"/>
      <c r="Z203" s="112"/>
      <c r="AA203" s="112"/>
      <c r="AB203" s="112"/>
      <c r="AC203" s="112"/>
      <c r="AD203" s="114"/>
      <c r="AE203" s="113"/>
      <c r="AF203" s="114"/>
      <c r="AG203" s="114"/>
      <c r="AH203" s="114"/>
      <c r="AI203" s="115"/>
      <c r="AJ203" s="74"/>
      <c r="AK203" s="75"/>
      <c r="AL203" s="76"/>
      <c r="AM203" s="76"/>
      <c r="AN203" s="77"/>
      <c r="AO203" s="76"/>
      <c r="AP203" s="77"/>
      <c r="AQ203" s="76"/>
      <c r="AR203" s="77"/>
      <c r="AS203" s="76"/>
      <c r="AT203" s="77"/>
      <c r="AU203" s="76"/>
      <c r="AV203" s="77"/>
      <c r="AW203" s="76"/>
      <c r="AX203" s="77"/>
      <c r="AY203" s="76"/>
      <c r="AZ203" s="77"/>
      <c r="BA203" s="84"/>
      <c r="BB203" s="84"/>
      <c r="BC203" s="78"/>
      <c r="BD203" s="79"/>
      <c r="BE203" s="79"/>
      <c r="BF203" s="79"/>
      <c r="BG203" s="187"/>
      <c r="BH203" s="187"/>
      <c r="BI203" s="187"/>
      <c r="BJ203" s="187"/>
      <c r="BK203" s="110"/>
      <c r="BL203" s="115"/>
      <c r="BM203" s="115"/>
      <c r="BN203" s="115"/>
    </row>
    <row r="204" spans="1:66" s="80" customFormat="1" ht="16" x14ac:dyDescent="0.2">
      <c r="A204" s="188"/>
      <c r="B204" s="113"/>
      <c r="C204" s="110"/>
      <c r="D204" s="189"/>
      <c r="E204" s="110"/>
      <c r="F204" s="110"/>
      <c r="G204" s="72"/>
      <c r="H204" s="73"/>
      <c r="I204" s="110"/>
      <c r="J204" s="190"/>
      <c r="K204" s="112"/>
      <c r="L204" s="112"/>
      <c r="M204" s="112"/>
      <c r="N204" s="112"/>
      <c r="O204" s="112"/>
      <c r="P204" s="112"/>
      <c r="Q204" s="112"/>
      <c r="R204" s="112"/>
      <c r="S204" s="112"/>
      <c r="T204" s="112"/>
      <c r="U204" s="112"/>
      <c r="V204" s="112"/>
      <c r="W204" s="112"/>
      <c r="X204" s="112"/>
      <c r="Y204" s="112"/>
      <c r="Z204" s="112"/>
      <c r="AA204" s="112"/>
      <c r="AB204" s="112"/>
      <c r="AC204" s="112"/>
      <c r="AD204" s="114"/>
      <c r="AE204" s="113"/>
      <c r="AF204" s="114"/>
      <c r="AG204" s="114"/>
      <c r="AH204" s="114"/>
      <c r="AI204" s="115"/>
      <c r="AJ204" s="74"/>
      <c r="AK204" s="75"/>
      <c r="AL204" s="76"/>
      <c r="AM204" s="76"/>
      <c r="AN204" s="77"/>
      <c r="AO204" s="76"/>
      <c r="AP204" s="77"/>
      <c r="AQ204" s="76"/>
      <c r="AR204" s="77"/>
      <c r="AS204" s="76"/>
      <c r="AT204" s="77"/>
      <c r="AU204" s="76"/>
      <c r="AV204" s="77"/>
      <c r="AW204" s="76"/>
      <c r="AX204" s="77"/>
      <c r="AY204" s="76"/>
      <c r="AZ204" s="77"/>
      <c r="BA204" s="84"/>
      <c r="BB204" s="84"/>
      <c r="BC204" s="78"/>
      <c r="BD204" s="79"/>
      <c r="BE204" s="79"/>
      <c r="BF204" s="79"/>
      <c r="BG204" s="187"/>
      <c r="BH204" s="187"/>
      <c r="BI204" s="187"/>
      <c r="BJ204" s="187"/>
      <c r="BK204" s="110"/>
      <c r="BL204" s="115"/>
      <c r="BM204" s="115"/>
      <c r="BN204" s="115"/>
    </row>
    <row r="205" spans="1:66" s="80" customFormat="1" ht="16" x14ac:dyDescent="0.2">
      <c r="A205" s="188"/>
      <c r="B205" s="113"/>
      <c r="C205" s="110"/>
      <c r="D205" s="189"/>
      <c r="E205" s="110"/>
      <c r="F205" s="110"/>
      <c r="G205" s="72"/>
      <c r="H205" s="73"/>
      <c r="I205" s="110"/>
      <c r="J205" s="190"/>
      <c r="K205" s="112"/>
      <c r="L205" s="112"/>
      <c r="M205" s="112"/>
      <c r="N205" s="112"/>
      <c r="O205" s="112"/>
      <c r="P205" s="112"/>
      <c r="Q205" s="112"/>
      <c r="R205" s="112"/>
      <c r="S205" s="112"/>
      <c r="T205" s="112"/>
      <c r="U205" s="112"/>
      <c r="V205" s="112"/>
      <c r="W205" s="112"/>
      <c r="X205" s="112"/>
      <c r="Y205" s="112"/>
      <c r="Z205" s="112"/>
      <c r="AA205" s="112"/>
      <c r="AB205" s="112"/>
      <c r="AC205" s="112"/>
      <c r="AD205" s="114"/>
      <c r="AE205" s="113"/>
      <c r="AF205" s="114"/>
      <c r="AG205" s="114"/>
      <c r="AH205" s="114"/>
      <c r="AI205" s="115"/>
      <c r="AJ205" s="74"/>
      <c r="AK205" s="75"/>
      <c r="AL205" s="76"/>
      <c r="AM205" s="76"/>
      <c r="AN205" s="77"/>
      <c r="AO205" s="76"/>
      <c r="AP205" s="77"/>
      <c r="AQ205" s="76"/>
      <c r="AR205" s="77"/>
      <c r="AS205" s="76"/>
      <c r="AT205" s="77"/>
      <c r="AU205" s="76"/>
      <c r="AV205" s="77"/>
      <c r="AW205" s="76"/>
      <c r="AX205" s="77"/>
      <c r="AY205" s="76"/>
      <c r="AZ205" s="77"/>
      <c r="BA205" s="84"/>
      <c r="BB205" s="84"/>
      <c r="BC205" s="78"/>
      <c r="BD205" s="79"/>
      <c r="BE205" s="79"/>
      <c r="BF205" s="79"/>
      <c r="BG205" s="187"/>
      <c r="BH205" s="187"/>
      <c r="BI205" s="187"/>
      <c r="BJ205" s="187"/>
      <c r="BK205" s="110"/>
      <c r="BL205" s="115"/>
      <c r="BM205" s="115"/>
      <c r="BN205" s="115"/>
    </row>
    <row r="206" spans="1:66" s="80" customFormat="1" ht="16" x14ac:dyDescent="0.2">
      <c r="A206" s="188"/>
      <c r="B206" s="113"/>
      <c r="C206" s="110"/>
      <c r="D206" s="189"/>
      <c r="E206" s="110"/>
      <c r="F206" s="110"/>
      <c r="G206" s="72"/>
      <c r="H206" s="73"/>
      <c r="I206" s="110"/>
      <c r="J206" s="190"/>
      <c r="K206" s="112"/>
      <c r="L206" s="112"/>
      <c r="M206" s="112"/>
      <c r="N206" s="112"/>
      <c r="O206" s="112"/>
      <c r="P206" s="112"/>
      <c r="Q206" s="112"/>
      <c r="R206" s="112"/>
      <c r="S206" s="112"/>
      <c r="T206" s="112"/>
      <c r="U206" s="112"/>
      <c r="V206" s="112"/>
      <c r="W206" s="112"/>
      <c r="X206" s="112"/>
      <c r="Y206" s="112"/>
      <c r="Z206" s="112"/>
      <c r="AA206" s="112"/>
      <c r="AB206" s="112"/>
      <c r="AC206" s="112"/>
      <c r="AD206" s="114"/>
      <c r="AE206" s="113"/>
      <c r="AF206" s="114"/>
      <c r="AG206" s="114"/>
      <c r="AH206" s="114"/>
      <c r="AI206" s="115"/>
      <c r="AJ206" s="74"/>
      <c r="AK206" s="75"/>
      <c r="AL206" s="76"/>
      <c r="AM206" s="76"/>
      <c r="AN206" s="77"/>
      <c r="AO206" s="76"/>
      <c r="AP206" s="77"/>
      <c r="AQ206" s="76"/>
      <c r="AR206" s="77"/>
      <c r="AS206" s="76"/>
      <c r="AT206" s="77"/>
      <c r="AU206" s="76"/>
      <c r="AV206" s="77"/>
      <c r="AW206" s="76"/>
      <c r="AX206" s="77"/>
      <c r="AY206" s="76"/>
      <c r="AZ206" s="77"/>
      <c r="BA206" s="84"/>
      <c r="BB206" s="84"/>
      <c r="BC206" s="78"/>
      <c r="BD206" s="79"/>
      <c r="BE206" s="79"/>
      <c r="BF206" s="79"/>
      <c r="BG206" s="187"/>
      <c r="BH206" s="187"/>
      <c r="BI206" s="187"/>
      <c r="BJ206" s="187"/>
      <c r="BK206" s="110"/>
      <c r="BL206" s="115"/>
      <c r="BM206" s="115"/>
      <c r="BN206" s="115"/>
    </row>
    <row r="207" spans="1:66" s="80" customFormat="1" ht="16" x14ac:dyDescent="0.2">
      <c r="A207" s="188"/>
      <c r="B207" s="113"/>
      <c r="C207" s="110"/>
      <c r="D207" s="189"/>
      <c r="E207" s="110"/>
      <c r="F207" s="110"/>
      <c r="G207" s="72"/>
      <c r="H207" s="73"/>
      <c r="I207" s="110"/>
      <c r="J207" s="190"/>
      <c r="K207" s="112"/>
      <c r="L207" s="112"/>
      <c r="M207" s="112"/>
      <c r="N207" s="112"/>
      <c r="O207" s="112"/>
      <c r="P207" s="112"/>
      <c r="Q207" s="112"/>
      <c r="R207" s="112"/>
      <c r="S207" s="112"/>
      <c r="T207" s="112"/>
      <c r="U207" s="112"/>
      <c r="V207" s="112"/>
      <c r="W207" s="112"/>
      <c r="X207" s="112"/>
      <c r="Y207" s="112"/>
      <c r="Z207" s="112"/>
      <c r="AA207" s="112"/>
      <c r="AB207" s="112"/>
      <c r="AC207" s="112"/>
      <c r="AD207" s="114"/>
      <c r="AE207" s="113"/>
      <c r="AF207" s="114"/>
      <c r="AG207" s="114"/>
      <c r="AH207" s="114"/>
      <c r="AI207" s="115"/>
      <c r="AJ207" s="74"/>
      <c r="AK207" s="75"/>
      <c r="AL207" s="76"/>
      <c r="AM207" s="76"/>
      <c r="AN207" s="77"/>
      <c r="AO207" s="76"/>
      <c r="AP207" s="77"/>
      <c r="AQ207" s="76"/>
      <c r="AR207" s="77"/>
      <c r="AS207" s="76"/>
      <c r="AT207" s="77"/>
      <c r="AU207" s="76"/>
      <c r="AV207" s="77"/>
      <c r="AW207" s="76"/>
      <c r="AX207" s="77"/>
      <c r="AY207" s="76"/>
      <c r="AZ207" s="77"/>
      <c r="BA207" s="84"/>
      <c r="BB207" s="84"/>
      <c r="BC207" s="78"/>
      <c r="BD207" s="79"/>
      <c r="BE207" s="79"/>
      <c r="BF207" s="79"/>
      <c r="BG207" s="187"/>
      <c r="BH207" s="187"/>
      <c r="BI207" s="187"/>
      <c r="BJ207" s="187"/>
      <c r="BK207" s="110"/>
      <c r="BL207" s="115"/>
      <c r="BM207" s="115"/>
      <c r="BN207" s="115"/>
    </row>
    <row r="208" spans="1:66" s="80" customFormat="1" ht="16" x14ac:dyDescent="0.2">
      <c r="A208" s="188"/>
      <c r="B208" s="113"/>
      <c r="C208" s="110"/>
      <c r="D208" s="189"/>
      <c r="E208" s="110"/>
      <c r="F208" s="110"/>
      <c r="G208" s="72"/>
      <c r="H208" s="73"/>
      <c r="I208" s="110"/>
      <c r="J208" s="190"/>
      <c r="K208" s="112"/>
      <c r="L208" s="112"/>
      <c r="M208" s="112"/>
      <c r="N208" s="112"/>
      <c r="O208" s="112"/>
      <c r="P208" s="112"/>
      <c r="Q208" s="112"/>
      <c r="R208" s="112"/>
      <c r="S208" s="112"/>
      <c r="T208" s="112"/>
      <c r="U208" s="112"/>
      <c r="V208" s="112"/>
      <c r="W208" s="112"/>
      <c r="X208" s="112"/>
      <c r="Y208" s="112"/>
      <c r="Z208" s="112"/>
      <c r="AA208" s="112"/>
      <c r="AB208" s="112"/>
      <c r="AC208" s="112"/>
      <c r="AD208" s="114"/>
      <c r="AE208" s="113"/>
      <c r="AF208" s="114"/>
      <c r="AG208" s="114"/>
      <c r="AH208" s="114"/>
      <c r="AI208" s="115"/>
      <c r="AJ208" s="74"/>
      <c r="AK208" s="75"/>
      <c r="AL208" s="76"/>
      <c r="AM208" s="76"/>
      <c r="AN208" s="77"/>
      <c r="AO208" s="76"/>
      <c r="AP208" s="77"/>
      <c r="AQ208" s="76"/>
      <c r="AR208" s="77"/>
      <c r="AS208" s="76"/>
      <c r="AT208" s="77"/>
      <c r="AU208" s="76"/>
      <c r="AV208" s="77"/>
      <c r="AW208" s="76"/>
      <c r="AX208" s="77"/>
      <c r="AY208" s="76"/>
      <c r="AZ208" s="77"/>
      <c r="BA208" s="84"/>
      <c r="BB208" s="84"/>
      <c r="BC208" s="78"/>
      <c r="BD208" s="79"/>
      <c r="BE208" s="79"/>
      <c r="BF208" s="79"/>
      <c r="BG208" s="187"/>
      <c r="BH208" s="187"/>
      <c r="BI208" s="187"/>
      <c r="BJ208" s="187"/>
      <c r="BK208" s="110"/>
      <c r="BL208" s="115"/>
      <c r="BM208" s="115"/>
      <c r="BN208" s="115"/>
    </row>
    <row r="209" spans="1:66" s="80" customFormat="1" ht="16" x14ac:dyDescent="0.2">
      <c r="A209" s="188"/>
      <c r="B209" s="113"/>
      <c r="C209" s="110"/>
      <c r="D209" s="189"/>
      <c r="E209" s="110"/>
      <c r="F209" s="110"/>
      <c r="G209" s="72"/>
      <c r="H209" s="73"/>
      <c r="I209" s="110"/>
      <c r="J209" s="190"/>
      <c r="K209" s="112"/>
      <c r="L209" s="112"/>
      <c r="M209" s="112"/>
      <c r="N209" s="112"/>
      <c r="O209" s="112"/>
      <c r="P209" s="112"/>
      <c r="Q209" s="112"/>
      <c r="R209" s="112"/>
      <c r="S209" s="112"/>
      <c r="T209" s="112"/>
      <c r="U209" s="112"/>
      <c r="V209" s="112"/>
      <c r="W209" s="112"/>
      <c r="X209" s="112"/>
      <c r="Y209" s="112"/>
      <c r="Z209" s="112"/>
      <c r="AA209" s="112"/>
      <c r="AB209" s="112"/>
      <c r="AC209" s="112"/>
      <c r="AD209" s="114"/>
      <c r="AE209" s="113"/>
      <c r="AF209" s="114"/>
      <c r="AG209" s="114"/>
      <c r="AH209" s="114"/>
      <c r="AI209" s="115"/>
      <c r="AJ209" s="74"/>
      <c r="AK209" s="75"/>
      <c r="AL209" s="76"/>
      <c r="AM209" s="76"/>
      <c r="AN209" s="77"/>
      <c r="AO209" s="76"/>
      <c r="AP209" s="77"/>
      <c r="AQ209" s="76"/>
      <c r="AR209" s="77"/>
      <c r="AS209" s="76"/>
      <c r="AT209" s="77"/>
      <c r="AU209" s="76"/>
      <c r="AV209" s="77"/>
      <c r="AW209" s="76"/>
      <c r="AX209" s="77"/>
      <c r="AY209" s="76"/>
      <c r="AZ209" s="77"/>
      <c r="BA209" s="84"/>
      <c r="BB209" s="84"/>
      <c r="BC209" s="78"/>
      <c r="BD209" s="79"/>
      <c r="BE209" s="79"/>
      <c r="BF209" s="79"/>
      <c r="BG209" s="187"/>
      <c r="BH209" s="187"/>
      <c r="BI209" s="187"/>
      <c r="BJ209" s="187"/>
      <c r="BK209" s="110"/>
      <c r="BL209" s="115"/>
      <c r="BM209" s="115"/>
      <c r="BN209" s="115"/>
    </row>
    <row r="210" spans="1:66" s="80" customFormat="1" ht="16" x14ac:dyDescent="0.2">
      <c r="A210" s="188"/>
      <c r="B210" s="113"/>
      <c r="C210" s="110"/>
      <c r="D210" s="189"/>
      <c r="E210" s="110"/>
      <c r="F210" s="110"/>
      <c r="G210" s="72"/>
      <c r="H210" s="73"/>
      <c r="I210" s="110"/>
      <c r="J210" s="190"/>
      <c r="K210" s="112"/>
      <c r="L210" s="112"/>
      <c r="M210" s="112"/>
      <c r="N210" s="112"/>
      <c r="O210" s="112"/>
      <c r="P210" s="112"/>
      <c r="Q210" s="112"/>
      <c r="R210" s="112"/>
      <c r="S210" s="112"/>
      <c r="T210" s="112"/>
      <c r="U210" s="112"/>
      <c r="V210" s="112"/>
      <c r="W210" s="112"/>
      <c r="X210" s="112"/>
      <c r="Y210" s="112"/>
      <c r="Z210" s="112"/>
      <c r="AA210" s="112"/>
      <c r="AB210" s="112"/>
      <c r="AC210" s="112"/>
      <c r="AD210" s="114"/>
      <c r="AE210" s="113"/>
      <c r="AF210" s="114"/>
      <c r="AG210" s="114"/>
      <c r="AH210" s="114"/>
      <c r="AI210" s="115"/>
      <c r="AJ210" s="74"/>
      <c r="AK210" s="75"/>
      <c r="AL210" s="76"/>
      <c r="AM210" s="76"/>
      <c r="AN210" s="77"/>
      <c r="AO210" s="76"/>
      <c r="AP210" s="77"/>
      <c r="AQ210" s="76"/>
      <c r="AR210" s="77"/>
      <c r="AS210" s="76"/>
      <c r="AT210" s="77"/>
      <c r="AU210" s="76"/>
      <c r="AV210" s="77"/>
      <c r="AW210" s="76"/>
      <c r="AX210" s="77"/>
      <c r="AY210" s="76"/>
      <c r="AZ210" s="77"/>
      <c r="BA210" s="84"/>
      <c r="BB210" s="84"/>
      <c r="BC210" s="78"/>
      <c r="BD210" s="79"/>
      <c r="BE210" s="79"/>
      <c r="BF210" s="79"/>
      <c r="BG210" s="187"/>
      <c r="BH210" s="187"/>
      <c r="BI210" s="187"/>
      <c r="BJ210" s="187"/>
      <c r="BK210" s="110"/>
      <c r="BL210" s="115"/>
      <c r="BM210" s="115"/>
      <c r="BN210" s="115"/>
    </row>
    <row r="211" spans="1:66" s="80" customFormat="1" ht="16" x14ac:dyDescent="0.2">
      <c r="A211" s="188"/>
      <c r="B211" s="113"/>
      <c r="C211" s="110"/>
      <c r="D211" s="189"/>
      <c r="E211" s="110"/>
      <c r="F211" s="110"/>
      <c r="G211" s="72"/>
      <c r="H211" s="73"/>
      <c r="I211" s="110"/>
      <c r="J211" s="190"/>
      <c r="K211" s="112"/>
      <c r="L211" s="112"/>
      <c r="M211" s="112"/>
      <c r="N211" s="112"/>
      <c r="O211" s="112"/>
      <c r="P211" s="112"/>
      <c r="Q211" s="112"/>
      <c r="R211" s="112"/>
      <c r="S211" s="112"/>
      <c r="T211" s="112"/>
      <c r="U211" s="112"/>
      <c r="V211" s="112"/>
      <c r="W211" s="112"/>
      <c r="X211" s="112"/>
      <c r="Y211" s="112"/>
      <c r="Z211" s="112"/>
      <c r="AA211" s="112"/>
      <c r="AB211" s="112"/>
      <c r="AC211" s="112"/>
      <c r="AD211" s="114"/>
      <c r="AE211" s="113"/>
      <c r="AF211" s="114"/>
      <c r="AG211" s="114"/>
      <c r="AH211" s="114"/>
      <c r="AI211" s="115"/>
      <c r="AJ211" s="74"/>
      <c r="AK211" s="75"/>
      <c r="AL211" s="76"/>
      <c r="AM211" s="76"/>
      <c r="AN211" s="77"/>
      <c r="AO211" s="76"/>
      <c r="AP211" s="77"/>
      <c r="AQ211" s="76"/>
      <c r="AR211" s="77"/>
      <c r="AS211" s="76"/>
      <c r="AT211" s="77"/>
      <c r="AU211" s="76"/>
      <c r="AV211" s="77"/>
      <c r="AW211" s="76"/>
      <c r="AX211" s="77"/>
      <c r="AY211" s="76"/>
      <c r="AZ211" s="77"/>
      <c r="BA211" s="84"/>
      <c r="BB211" s="84"/>
      <c r="BC211" s="78"/>
      <c r="BD211" s="79"/>
      <c r="BE211" s="79"/>
      <c r="BF211" s="79"/>
      <c r="BG211" s="187"/>
      <c r="BH211" s="187"/>
      <c r="BI211" s="187"/>
      <c r="BJ211" s="187"/>
      <c r="BK211" s="110"/>
      <c r="BL211" s="115"/>
      <c r="BM211" s="115"/>
      <c r="BN211" s="115"/>
    </row>
    <row r="212" spans="1:66" s="80" customFormat="1" ht="16" x14ac:dyDescent="0.2">
      <c r="A212" s="188"/>
      <c r="B212" s="113"/>
      <c r="C212" s="110"/>
      <c r="D212" s="189"/>
      <c r="E212" s="110"/>
      <c r="F212" s="110"/>
      <c r="G212" s="72"/>
      <c r="H212" s="73"/>
      <c r="I212" s="110"/>
      <c r="J212" s="190"/>
      <c r="K212" s="112"/>
      <c r="L212" s="112"/>
      <c r="M212" s="112"/>
      <c r="N212" s="112"/>
      <c r="O212" s="112"/>
      <c r="P212" s="112"/>
      <c r="Q212" s="112"/>
      <c r="R212" s="112"/>
      <c r="S212" s="112"/>
      <c r="T212" s="112"/>
      <c r="U212" s="112"/>
      <c r="V212" s="112"/>
      <c r="W212" s="112"/>
      <c r="X212" s="112"/>
      <c r="Y212" s="112"/>
      <c r="Z212" s="112"/>
      <c r="AA212" s="112"/>
      <c r="AB212" s="112"/>
      <c r="AC212" s="112"/>
      <c r="AD212" s="114"/>
      <c r="AE212" s="113"/>
      <c r="AF212" s="114"/>
      <c r="AG212" s="114"/>
      <c r="AH212" s="114"/>
      <c r="AI212" s="115"/>
      <c r="AJ212" s="74"/>
      <c r="AK212" s="75"/>
      <c r="AL212" s="76"/>
      <c r="AM212" s="76"/>
      <c r="AN212" s="77"/>
      <c r="AO212" s="76"/>
      <c r="AP212" s="77"/>
      <c r="AQ212" s="76"/>
      <c r="AR212" s="77"/>
      <c r="AS212" s="76"/>
      <c r="AT212" s="77"/>
      <c r="AU212" s="76"/>
      <c r="AV212" s="77"/>
      <c r="AW212" s="76"/>
      <c r="AX212" s="77"/>
      <c r="AY212" s="76"/>
      <c r="AZ212" s="77"/>
      <c r="BA212" s="84"/>
      <c r="BB212" s="84"/>
      <c r="BC212" s="78"/>
      <c r="BD212" s="79"/>
      <c r="BE212" s="79"/>
      <c r="BF212" s="79"/>
      <c r="BG212" s="187"/>
      <c r="BH212" s="187"/>
      <c r="BI212" s="187"/>
      <c r="BJ212" s="187"/>
      <c r="BK212" s="110"/>
      <c r="BL212" s="115"/>
      <c r="BM212" s="115"/>
      <c r="BN212" s="115"/>
    </row>
    <row r="213" spans="1:66" s="80" customFormat="1" ht="16" x14ac:dyDescent="0.2">
      <c r="A213" s="188"/>
      <c r="B213" s="113"/>
      <c r="C213" s="110"/>
      <c r="D213" s="189"/>
      <c r="E213" s="110"/>
      <c r="F213" s="110"/>
      <c r="G213" s="72"/>
      <c r="H213" s="73"/>
      <c r="I213" s="110"/>
      <c r="J213" s="190"/>
      <c r="K213" s="112"/>
      <c r="L213" s="112"/>
      <c r="M213" s="112"/>
      <c r="N213" s="112"/>
      <c r="O213" s="112"/>
      <c r="P213" s="112"/>
      <c r="Q213" s="112"/>
      <c r="R213" s="112"/>
      <c r="S213" s="112"/>
      <c r="T213" s="112"/>
      <c r="U213" s="112"/>
      <c r="V213" s="112"/>
      <c r="W213" s="112"/>
      <c r="X213" s="112"/>
      <c r="Y213" s="112"/>
      <c r="Z213" s="112"/>
      <c r="AA213" s="112"/>
      <c r="AB213" s="112"/>
      <c r="AC213" s="112"/>
      <c r="AD213" s="114"/>
      <c r="AE213" s="113"/>
      <c r="AF213" s="114"/>
      <c r="AG213" s="114"/>
      <c r="AH213" s="114"/>
      <c r="AI213" s="115"/>
      <c r="AJ213" s="74"/>
      <c r="AK213" s="75"/>
      <c r="AL213" s="76"/>
      <c r="AM213" s="76"/>
      <c r="AN213" s="77"/>
      <c r="AO213" s="76"/>
      <c r="AP213" s="77"/>
      <c r="AQ213" s="76"/>
      <c r="AR213" s="77"/>
      <c r="AS213" s="76"/>
      <c r="AT213" s="77"/>
      <c r="AU213" s="76"/>
      <c r="AV213" s="77"/>
      <c r="AW213" s="76"/>
      <c r="AX213" s="77"/>
      <c r="AY213" s="76"/>
      <c r="AZ213" s="77"/>
      <c r="BA213" s="84"/>
      <c r="BB213" s="84"/>
      <c r="BC213" s="78"/>
      <c r="BD213" s="79"/>
      <c r="BE213" s="79"/>
      <c r="BF213" s="79"/>
      <c r="BG213" s="187"/>
      <c r="BH213" s="187"/>
      <c r="BI213" s="187"/>
      <c r="BJ213" s="187"/>
      <c r="BK213" s="110"/>
      <c r="BL213" s="115"/>
      <c r="BM213" s="115"/>
      <c r="BN213" s="115"/>
    </row>
    <row r="214" spans="1:66" s="80" customFormat="1" ht="16" x14ac:dyDescent="0.2">
      <c r="A214" s="188"/>
      <c r="B214" s="113"/>
      <c r="C214" s="110"/>
      <c r="D214" s="189"/>
      <c r="E214" s="110"/>
      <c r="F214" s="110"/>
      <c r="G214" s="72"/>
      <c r="H214" s="73"/>
      <c r="I214" s="110"/>
      <c r="J214" s="190"/>
      <c r="K214" s="112"/>
      <c r="L214" s="112"/>
      <c r="M214" s="112"/>
      <c r="N214" s="112"/>
      <c r="O214" s="112"/>
      <c r="P214" s="112"/>
      <c r="Q214" s="112"/>
      <c r="R214" s="112"/>
      <c r="S214" s="112"/>
      <c r="T214" s="112"/>
      <c r="U214" s="112"/>
      <c r="V214" s="112"/>
      <c r="W214" s="112"/>
      <c r="X214" s="112"/>
      <c r="Y214" s="112"/>
      <c r="Z214" s="112"/>
      <c r="AA214" s="112"/>
      <c r="AB214" s="112"/>
      <c r="AC214" s="112"/>
      <c r="AD214" s="114"/>
      <c r="AE214" s="113"/>
      <c r="AF214" s="114"/>
      <c r="AG214" s="114"/>
      <c r="AH214" s="114"/>
      <c r="AI214" s="115"/>
      <c r="AJ214" s="74"/>
      <c r="AK214" s="75"/>
      <c r="AL214" s="76"/>
      <c r="AM214" s="76"/>
      <c r="AN214" s="77"/>
      <c r="AO214" s="76"/>
      <c r="AP214" s="77"/>
      <c r="AQ214" s="76"/>
      <c r="AR214" s="77"/>
      <c r="AS214" s="76"/>
      <c r="AT214" s="77"/>
      <c r="AU214" s="76"/>
      <c r="AV214" s="77"/>
      <c r="AW214" s="76"/>
      <c r="AX214" s="77"/>
      <c r="AY214" s="76"/>
      <c r="AZ214" s="77"/>
      <c r="BA214" s="84"/>
      <c r="BB214" s="84"/>
      <c r="BC214" s="78"/>
      <c r="BD214" s="79"/>
      <c r="BE214" s="79"/>
      <c r="BF214" s="79"/>
      <c r="BG214" s="187"/>
      <c r="BH214" s="187"/>
      <c r="BI214" s="187"/>
      <c r="BJ214" s="187"/>
      <c r="BK214" s="110"/>
      <c r="BL214" s="115"/>
      <c r="BM214" s="115"/>
      <c r="BN214" s="115"/>
    </row>
    <row r="215" spans="1:66" s="80" customFormat="1" ht="16" x14ac:dyDescent="0.2">
      <c r="A215" s="188"/>
      <c r="B215" s="113"/>
      <c r="C215" s="110"/>
      <c r="D215" s="189"/>
      <c r="E215" s="110"/>
      <c r="F215" s="110"/>
      <c r="G215" s="72"/>
      <c r="H215" s="73"/>
      <c r="I215" s="110"/>
      <c r="J215" s="190"/>
      <c r="K215" s="112"/>
      <c r="L215" s="112"/>
      <c r="M215" s="112"/>
      <c r="N215" s="112"/>
      <c r="O215" s="112"/>
      <c r="P215" s="112"/>
      <c r="Q215" s="112"/>
      <c r="R215" s="112"/>
      <c r="S215" s="112"/>
      <c r="T215" s="112"/>
      <c r="U215" s="112"/>
      <c r="V215" s="112"/>
      <c r="W215" s="112"/>
      <c r="X215" s="112"/>
      <c r="Y215" s="112"/>
      <c r="Z215" s="112"/>
      <c r="AA215" s="112"/>
      <c r="AB215" s="112"/>
      <c r="AC215" s="112"/>
      <c r="AD215" s="114"/>
      <c r="AE215" s="113"/>
      <c r="AF215" s="114"/>
      <c r="AG215" s="114"/>
      <c r="AH215" s="114"/>
      <c r="AI215" s="115"/>
      <c r="AJ215" s="74"/>
      <c r="AK215" s="75"/>
      <c r="AL215" s="76"/>
      <c r="AM215" s="76"/>
      <c r="AN215" s="77"/>
      <c r="AO215" s="76"/>
      <c r="AP215" s="77"/>
      <c r="AQ215" s="76"/>
      <c r="AR215" s="77"/>
      <c r="AS215" s="76"/>
      <c r="AT215" s="77"/>
      <c r="AU215" s="76"/>
      <c r="AV215" s="77"/>
      <c r="AW215" s="76"/>
      <c r="AX215" s="77"/>
      <c r="AY215" s="76"/>
      <c r="AZ215" s="77"/>
      <c r="BA215" s="84"/>
      <c r="BB215" s="84"/>
      <c r="BC215" s="78"/>
      <c r="BD215" s="79"/>
      <c r="BE215" s="79"/>
      <c r="BF215" s="79"/>
      <c r="BG215" s="187"/>
      <c r="BH215" s="187"/>
      <c r="BI215" s="187"/>
      <c r="BJ215" s="187"/>
      <c r="BK215" s="110"/>
      <c r="BL215" s="115"/>
      <c r="BM215" s="115"/>
      <c r="BN215" s="115"/>
    </row>
    <row r="216" spans="1:66" s="80" customFormat="1" ht="16" x14ac:dyDescent="0.2">
      <c r="A216" s="188"/>
      <c r="B216" s="113"/>
      <c r="C216" s="110"/>
      <c r="D216" s="189"/>
      <c r="E216" s="110"/>
      <c r="F216" s="110"/>
      <c r="G216" s="72"/>
      <c r="H216" s="73"/>
      <c r="I216" s="110"/>
      <c r="J216" s="190"/>
      <c r="K216" s="112"/>
      <c r="L216" s="112"/>
      <c r="M216" s="112"/>
      <c r="N216" s="112"/>
      <c r="O216" s="112"/>
      <c r="P216" s="112"/>
      <c r="Q216" s="112"/>
      <c r="R216" s="112"/>
      <c r="S216" s="112"/>
      <c r="T216" s="112"/>
      <c r="U216" s="112"/>
      <c r="V216" s="112"/>
      <c r="W216" s="112"/>
      <c r="X216" s="112"/>
      <c r="Y216" s="112"/>
      <c r="Z216" s="112"/>
      <c r="AA216" s="112"/>
      <c r="AB216" s="112"/>
      <c r="AC216" s="112"/>
      <c r="AD216" s="114"/>
      <c r="AE216" s="113"/>
      <c r="AF216" s="114"/>
      <c r="AG216" s="114"/>
      <c r="AH216" s="114"/>
      <c r="AI216" s="115"/>
      <c r="AJ216" s="74"/>
      <c r="AK216" s="75"/>
      <c r="AL216" s="76"/>
      <c r="AM216" s="76"/>
      <c r="AN216" s="77"/>
      <c r="AO216" s="76"/>
      <c r="AP216" s="77"/>
      <c r="AQ216" s="76"/>
      <c r="AR216" s="77"/>
      <c r="AS216" s="76"/>
      <c r="AT216" s="77"/>
      <c r="AU216" s="76"/>
      <c r="AV216" s="77"/>
      <c r="AW216" s="76"/>
      <c r="AX216" s="77"/>
      <c r="AY216" s="76"/>
      <c r="AZ216" s="77"/>
      <c r="BA216" s="84"/>
      <c r="BB216" s="84"/>
      <c r="BC216" s="78"/>
      <c r="BD216" s="79"/>
      <c r="BE216" s="79"/>
      <c r="BF216" s="79"/>
      <c r="BG216" s="187"/>
      <c r="BH216" s="187"/>
      <c r="BI216" s="187"/>
      <c r="BJ216" s="187"/>
      <c r="BK216" s="110"/>
      <c r="BL216" s="115"/>
      <c r="BM216" s="115"/>
      <c r="BN216" s="115"/>
    </row>
    <row r="217" spans="1:66" s="80" customFormat="1" ht="16" x14ac:dyDescent="0.2">
      <c r="A217" s="188"/>
      <c r="B217" s="113"/>
      <c r="C217" s="110"/>
      <c r="D217" s="189"/>
      <c r="E217" s="110"/>
      <c r="F217" s="110"/>
      <c r="G217" s="72"/>
      <c r="H217" s="73"/>
      <c r="I217" s="110"/>
      <c r="J217" s="190"/>
      <c r="K217" s="112"/>
      <c r="L217" s="112"/>
      <c r="M217" s="112"/>
      <c r="N217" s="112"/>
      <c r="O217" s="112"/>
      <c r="P217" s="112"/>
      <c r="Q217" s="112"/>
      <c r="R217" s="112"/>
      <c r="S217" s="112"/>
      <c r="T217" s="112"/>
      <c r="U217" s="112"/>
      <c r="V217" s="112"/>
      <c r="W217" s="112"/>
      <c r="X217" s="112"/>
      <c r="Y217" s="112"/>
      <c r="Z217" s="112"/>
      <c r="AA217" s="112"/>
      <c r="AB217" s="112"/>
      <c r="AC217" s="112"/>
      <c r="AD217" s="114"/>
      <c r="AE217" s="113"/>
      <c r="AF217" s="114"/>
      <c r="AG217" s="114"/>
      <c r="AH217" s="114"/>
      <c r="AI217" s="115"/>
      <c r="AJ217" s="74"/>
      <c r="AK217" s="75"/>
      <c r="AL217" s="76"/>
      <c r="AM217" s="76"/>
      <c r="AN217" s="77"/>
      <c r="AO217" s="76"/>
      <c r="AP217" s="77"/>
      <c r="AQ217" s="76"/>
      <c r="AR217" s="77"/>
      <c r="AS217" s="76"/>
      <c r="AT217" s="77"/>
      <c r="AU217" s="76"/>
      <c r="AV217" s="77"/>
      <c r="AW217" s="76"/>
      <c r="AX217" s="77"/>
      <c r="AY217" s="76"/>
      <c r="AZ217" s="77"/>
      <c r="BA217" s="84"/>
      <c r="BB217" s="84"/>
      <c r="BC217" s="78"/>
      <c r="BD217" s="79"/>
      <c r="BE217" s="79"/>
      <c r="BF217" s="79"/>
      <c r="BG217" s="187"/>
      <c r="BH217" s="187"/>
      <c r="BI217" s="187"/>
      <c r="BJ217" s="187"/>
      <c r="BK217" s="110"/>
      <c r="BL217" s="115"/>
      <c r="BM217" s="115"/>
      <c r="BN217" s="115"/>
    </row>
    <row r="218" spans="1:66" s="80" customFormat="1" ht="16" x14ac:dyDescent="0.2">
      <c r="A218" s="188"/>
      <c r="B218" s="113"/>
      <c r="C218" s="110"/>
      <c r="D218" s="189"/>
      <c r="E218" s="110"/>
      <c r="F218" s="110"/>
      <c r="G218" s="72"/>
      <c r="H218" s="73"/>
      <c r="I218" s="110"/>
      <c r="J218" s="190"/>
      <c r="K218" s="112"/>
      <c r="L218" s="112"/>
      <c r="M218" s="112"/>
      <c r="N218" s="112"/>
      <c r="O218" s="112"/>
      <c r="P218" s="112"/>
      <c r="Q218" s="112"/>
      <c r="R218" s="112"/>
      <c r="S218" s="112"/>
      <c r="T218" s="112"/>
      <c r="U218" s="112"/>
      <c r="V218" s="112"/>
      <c r="W218" s="112"/>
      <c r="X218" s="112"/>
      <c r="Y218" s="112"/>
      <c r="Z218" s="112"/>
      <c r="AA218" s="112"/>
      <c r="AB218" s="112"/>
      <c r="AC218" s="112"/>
      <c r="AD218" s="114"/>
      <c r="AE218" s="113"/>
      <c r="AF218" s="114"/>
      <c r="AG218" s="114"/>
      <c r="AH218" s="114"/>
      <c r="AI218" s="115"/>
      <c r="AJ218" s="74"/>
      <c r="AK218" s="75"/>
      <c r="AL218" s="76"/>
      <c r="AM218" s="76"/>
      <c r="AN218" s="77"/>
      <c r="AO218" s="76"/>
      <c r="AP218" s="77"/>
      <c r="AQ218" s="76"/>
      <c r="AR218" s="77"/>
      <c r="AS218" s="76"/>
      <c r="AT218" s="77"/>
      <c r="AU218" s="76"/>
      <c r="AV218" s="77"/>
      <c r="AW218" s="76"/>
      <c r="AX218" s="77"/>
      <c r="AY218" s="76"/>
      <c r="AZ218" s="77"/>
      <c r="BA218" s="84"/>
      <c r="BB218" s="84"/>
      <c r="BC218" s="78"/>
      <c r="BD218" s="79"/>
      <c r="BE218" s="79"/>
      <c r="BF218" s="79"/>
      <c r="BG218" s="187"/>
      <c r="BH218" s="187"/>
      <c r="BI218" s="187"/>
      <c r="BJ218" s="187"/>
      <c r="BK218" s="110"/>
      <c r="BL218" s="115"/>
      <c r="BM218" s="115"/>
      <c r="BN218" s="115"/>
    </row>
    <row r="219" spans="1:66" s="80" customFormat="1" ht="16" x14ac:dyDescent="0.2">
      <c r="A219" s="188"/>
      <c r="B219" s="113"/>
      <c r="C219" s="110"/>
      <c r="D219" s="189"/>
      <c r="E219" s="110"/>
      <c r="F219" s="110"/>
      <c r="G219" s="72"/>
      <c r="H219" s="73"/>
      <c r="I219" s="110"/>
      <c r="J219" s="190"/>
      <c r="K219" s="112"/>
      <c r="L219" s="112"/>
      <c r="M219" s="112"/>
      <c r="N219" s="112"/>
      <c r="O219" s="112"/>
      <c r="P219" s="112"/>
      <c r="Q219" s="112"/>
      <c r="R219" s="112"/>
      <c r="S219" s="112"/>
      <c r="T219" s="112"/>
      <c r="U219" s="112"/>
      <c r="V219" s="112"/>
      <c r="W219" s="112"/>
      <c r="X219" s="112"/>
      <c r="Y219" s="112"/>
      <c r="Z219" s="112"/>
      <c r="AA219" s="112"/>
      <c r="AB219" s="112"/>
      <c r="AC219" s="112"/>
      <c r="AD219" s="114"/>
      <c r="AE219" s="113"/>
      <c r="AF219" s="114"/>
      <c r="AG219" s="114"/>
      <c r="AH219" s="114"/>
      <c r="AI219" s="115"/>
      <c r="AJ219" s="74"/>
      <c r="AK219" s="75"/>
      <c r="AL219" s="76"/>
      <c r="AM219" s="76"/>
      <c r="AN219" s="77"/>
      <c r="AO219" s="76"/>
      <c r="AP219" s="77"/>
      <c r="AQ219" s="76"/>
      <c r="AR219" s="77"/>
      <c r="AS219" s="76"/>
      <c r="AT219" s="77"/>
      <c r="AU219" s="76"/>
      <c r="AV219" s="77"/>
      <c r="AW219" s="76"/>
      <c r="AX219" s="77"/>
      <c r="AY219" s="76"/>
      <c r="AZ219" s="77"/>
      <c r="BA219" s="84"/>
      <c r="BB219" s="84"/>
      <c r="BC219" s="78"/>
      <c r="BD219" s="79"/>
      <c r="BE219" s="79"/>
      <c r="BF219" s="79"/>
      <c r="BG219" s="187"/>
      <c r="BH219" s="187"/>
      <c r="BI219" s="187"/>
      <c r="BJ219" s="187"/>
      <c r="BK219" s="110"/>
      <c r="BL219" s="115"/>
      <c r="BM219" s="115"/>
      <c r="BN219" s="115"/>
    </row>
    <row r="220" spans="1:66" s="80" customFormat="1" ht="16" x14ac:dyDescent="0.2">
      <c r="A220" s="188"/>
      <c r="B220" s="113"/>
      <c r="C220" s="110"/>
      <c r="D220" s="189"/>
      <c r="E220" s="110"/>
      <c r="F220" s="110"/>
      <c r="G220" s="72"/>
      <c r="H220" s="73"/>
      <c r="I220" s="110"/>
      <c r="J220" s="190"/>
      <c r="K220" s="112"/>
      <c r="L220" s="112"/>
      <c r="M220" s="112"/>
      <c r="N220" s="112"/>
      <c r="O220" s="112"/>
      <c r="P220" s="112"/>
      <c r="Q220" s="112"/>
      <c r="R220" s="112"/>
      <c r="S220" s="112"/>
      <c r="T220" s="112"/>
      <c r="U220" s="112"/>
      <c r="V220" s="112"/>
      <c r="W220" s="112"/>
      <c r="X220" s="112"/>
      <c r="Y220" s="112"/>
      <c r="Z220" s="112"/>
      <c r="AA220" s="112"/>
      <c r="AB220" s="112"/>
      <c r="AC220" s="112"/>
      <c r="AD220" s="114"/>
      <c r="AE220" s="113"/>
      <c r="AF220" s="114"/>
      <c r="AG220" s="114"/>
      <c r="AH220" s="114"/>
      <c r="AI220" s="115"/>
      <c r="AJ220" s="74"/>
      <c r="AK220" s="75"/>
      <c r="AL220" s="76"/>
      <c r="AM220" s="76"/>
      <c r="AN220" s="77"/>
      <c r="AO220" s="76"/>
      <c r="AP220" s="77"/>
      <c r="AQ220" s="76"/>
      <c r="AR220" s="77"/>
      <c r="AS220" s="76"/>
      <c r="AT220" s="77"/>
      <c r="AU220" s="76"/>
      <c r="AV220" s="77"/>
      <c r="AW220" s="76"/>
      <c r="AX220" s="77"/>
      <c r="AY220" s="76"/>
      <c r="AZ220" s="77"/>
      <c r="BA220" s="84"/>
      <c r="BB220" s="84"/>
      <c r="BC220" s="78"/>
      <c r="BD220" s="79"/>
      <c r="BE220" s="79"/>
      <c r="BF220" s="79"/>
      <c r="BG220" s="187"/>
      <c r="BH220" s="187"/>
      <c r="BI220" s="187"/>
      <c r="BJ220" s="187"/>
      <c r="BK220" s="110"/>
      <c r="BL220" s="115"/>
      <c r="BM220" s="115"/>
      <c r="BN220" s="115"/>
    </row>
    <row r="221" spans="1:66" s="80" customFormat="1" ht="16" x14ac:dyDescent="0.2">
      <c r="A221" s="188"/>
      <c r="B221" s="113"/>
      <c r="C221" s="110"/>
      <c r="D221" s="189"/>
      <c r="E221" s="110"/>
      <c r="F221" s="110"/>
      <c r="G221" s="72"/>
      <c r="H221" s="73"/>
      <c r="I221" s="110"/>
      <c r="J221" s="190"/>
      <c r="K221" s="112"/>
      <c r="L221" s="112"/>
      <c r="M221" s="112"/>
      <c r="N221" s="112"/>
      <c r="O221" s="112"/>
      <c r="P221" s="112"/>
      <c r="Q221" s="112"/>
      <c r="R221" s="112"/>
      <c r="S221" s="112"/>
      <c r="T221" s="112"/>
      <c r="U221" s="112"/>
      <c r="V221" s="112"/>
      <c r="W221" s="112"/>
      <c r="X221" s="112"/>
      <c r="Y221" s="112"/>
      <c r="Z221" s="112"/>
      <c r="AA221" s="112"/>
      <c r="AB221" s="112"/>
      <c r="AC221" s="112"/>
      <c r="AD221" s="114"/>
      <c r="AE221" s="113"/>
      <c r="AF221" s="114"/>
      <c r="AG221" s="114"/>
      <c r="AH221" s="114"/>
      <c r="AI221" s="115"/>
      <c r="AJ221" s="74"/>
      <c r="AK221" s="75"/>
      <c r="AL221" s="76"/>
      <c r="AM221" s="76"/>
      <c r="AN221" s="77"/>
      <c r="AO221" s="76"/>
      <c r="AP221" s="77"/>
      <c r="AQ221" s="76"/>
      <c r="AR221" s="77"/>
      <c r="AS221" s="76"/>
      <c r="AT221" s="77"/>
      <c r="AU221" s="76"/>
      <c r="AV221" s="77"/>
      <c r="AW221" s="76"/>
      <c r="AX221" s="77"/>
      <c r="AY221" s="76"/>
      <c r="AZ221" s="77"/>
      <c r="BA221" s="84"/>
      <c r="BB221" s="84"/>
      <c r="BC221" s="78"/>
      <c r="BD221" s="79"/>
      <c r="BE221" s="79"/>
      <c r="BF221" s="79"/>
      <c r="BG221" s="187"/>
      <c r="BH221" s="187"/>
      <c r="BI221" s="187"/>
      <c r="BJ221" s="187"/>
      <c r="BK221" s="110"/>
      <c r="BL221" s="115"/>
      <c r="BM221" s="115"/>
      <c r="BN221" s="115"/>
    </row>
    <row r="222" spans="1:66" s="80" customFormat="1" ht="16" x14ac:dyDescent="0.2">
      <c r="A222" s="188"/>
      <c r="B222" s="113"/>
      <c r="C222" s="110"/>
      <c r="D222" s="189"/>
      <c r="E222" s="110"/>
      <c r="F222" s="110"/>
      <c r="G222" s="72"/>
      <c r="H222" s="73"/>
      <c r="I222" s="110"/>
      <c r="J222" s="190"/>
      <c r="K222" s="112"/>
      <c r="L222" s="112"/>
      <c r="M222" s="112"/>
      <c r="N222" s="112"/>
      <c r="O222" s="112"/>
      <c r="P222" s="112"/>
      <c r="Q222" s="112"/>
      <c r="R222" s="112"/>
      <c r="S222" s="112"/>
      <c r="T222" s="112"/>
      <c r="U222" s="112"/>
      <c r="V222" s="112"/>
      <c r="W222" s="112"/>
      <c r="X222" s="112"/>
      <c r="Y222" s="112"/>
      <c r="Z222" s="112"/>
      <c r="AA222" s="112"/>
      <c r="AB222" s="112"/>
      <c r="AC222" s="112"/>
      <c r="AD222" s="114"/>
      <c r="AE222" s="113"/>
      <c r="AF222" s="114"/>
      <c r="AG222" s="114"/>
      <c r="AH222" s="114"/>
      <c r="AI222" s="115"/>
      <c r="AJ222" s="74"/>
      <c r="AK222" s="75"/>
      <c r="AL222" s="76"/>
      <c r="AM222" s="76"/>
      <c r="AN222" s="77"/>
      <c r="AO222" s="76"/>
      <c r="AP222" s="77"/>
      <c r="AQ222" s="76"/>
      <c r="AR222" s="77"/>
      <c r="AS222" s="76"/>
      <c r="AT222" s="77"/>
      <c r="AU222" s="76"/>
      <c r="AV222" s="77"/>
      <c r="AW222" s="76"/>
      <c r="AX222" s="77"/>
      <c r="AY222" s="76"/>
      <c r="AZ222" s="77"/>
      <c r="BA222" s="84"/>
      <c r="BB222" s="84"/>
      <c r="BC222" s="78"/>
      <c r="BD222" s="79"/>
      <c r="BE222" s="79"/>
      <c r="BF222" s="79"/>
      <c r="BG222" s="187"/>
      <c r="BH222" s="187"/>
      <c r="BI222" s="187"/>
      <c r="BJ222" s="187"/>
      <c r="BK222" s="110"/>
      <c r="BL222" s="115"/>
      <c r="BM222" s="115"/>
      <c r="BN222" s="115"/>
    </row>
    <row r="223" spans="1:66" s="80" customFormat="1" ht="16" x14ac:dyDescent="0.2">
      <c r="A223" s="188"/>
      <c r="B223" s="113"/>
      <c r="C223" s="110"/>
      <c r="D223" s="189"/>
      <c r="E223" s="110"/>
      <c r="F223" s="110"/>
      <c r="G223" s="72"/>
      <c r="H223" s="73"/>
      <c r="I223" s="110"/>
      <c r="J223" s="190"/>
      <c r="K223" s="112"/>
      <c r="L223" s="112"/>
      <c r="M223" s="112"/>
      <c r="N223" s="112"/>
      <c r="O223" s="112"/>
      <c r="P223" s="112"/>
      <c r="Q223" s="112"/>
      <c r="R223" s="112"/>
      <c r="S223" s="112"/>
      <c r="T223" s="112"/>
      <c r="U223" s="112"/>
      <c r="V223" s="112"/>
      <c r="W223" s="112"/>
      <c r="X223" s="112"/>
      <c r="Y223" s="112"/>
      <c r="Z223" s="112"/>
      <c r="AA223" s="112"/>
      <c r="AB223" s="112"/>
      <c r="AC223" s="112"/>
      <c r="AD223" s="114"/>
      <c r="AE223" s="113"/>
      <c r="AF223" s="114"/>
      <c r="AG223" s="114"/>
      <c r="AH223" s="114"/>
      <c r="AI223" s="115"/>
      <c r="AJ223" s="74"/>
      <c r="AK223" s="75"/>
      <c r="AL223" s="76"/>
      <c r="AM223" s="76"/>
      <c r="AN223" s="77"/>
      <c r="AO223" s="76"/>
      <c r="AP223" s="77"/>
      <c r="AQ223" s="76"/>
      <c r="AR223" s="77"/>
      <c r="AS223" s="76"/>
      <c r="AT223" s="77"/>
      <c r="AU223" s="76"/>
      <c r="AV223" s="77"/>
      <c r="AW223" s="76"/>
      <c r="AX223" s="77"/>
      <c r="AY223" s="76"/>
      <c r="AZ223" s="77"/>
      <c r="BA223" s="84"/>
      <c r="BB223" s="84"/>
      <c r="BC223" s="78"/>
      <c r="BD223" s="79"/>
      <c r="BE223" s="79"/>
      <c r="BF223" s="79"/>
      <c r="BG223" s="187"/>
      <c r="BH223" s="187"/>
      <c r="BI223" s="187"/>
      <c r="BJ223" s="187"/>
      <c r="BK223" s="110"/>
      <c r="BL223" s="115"/>
      <c r="BM223" s="115"/>
      <c r="BN223" s="115"/>
    </row>
    <row r="224" spans="1:66" s="80" customFormat="1" ht="16" x14ac:dyDescent="0.2">
      <c r="A224" s="188"/>
      <c r="B224" s="113"/>
      <c r="C224" s="110"/>
      <c r="D224" s="189"/>
      <c r="E224" s="110"/>
      <c r="F224" s="110"/>
      <c r="G224" s="72"/>
      <c r="H224" s="73"/>
      <c r="I224" s="110"/>
      <c r="J224" s="190"/>
      <c r="K224" s="112"/>
      <c r="L224" s="112"/>
      <c r="M224" s="112"/>
      <c r="N224" s="112"/>
      <c r="O224" s="112"/>
      <c r="P224" s="112"/>
      <c r="Q224" s="112"/>
      <c r="R224" s="112"/>
      <c r="S224" s="112"/>
      <c r="T224" s="112"/>
      <c r="U224" s="112"/>
      <c r="V224" s="112"/>
      <c r="W224" s="112"/>
      <c r="X224" s="112"/>
      <c r="Y224" s="112"/>
      <c r="Z224" s="112"/>
      <c r="AA224" s="112"/>
      <c r="AB224" s="112"/>
      <c r="AC224" s="112"/>
      <c r="AD224" s="114"/>
      <c r="AE224" s="113"/>
      <c r="AF224" s="114"/>
      <c r="AG224" s="114"/>
      <c r="AH224" s="114"/>
      <c r="AI224" s="115"/>
      <c r="AJ224" s="74"/>
      <c r="AK224" s="75"/>
      <c r="AL224" s="76"/>
      <c r="AM224" s="76"/>
      <c r="AN224" s="77"/>
      <c r="AO224" s="76"/>
      <c r="AP224" s="77"/>
      <c r="AQ224" s="76"/>
      <c r="AR224" s="77"/>
      <c r="AS224" s="76"/>
      <c r="AT224" s="77"/>
      <c r="AU224" s="76"/>
      <c r="AV224" s="77"/>
      <c r="AW224" s="76"/>
      <c r="AX224" s="77"/>
      <c r="AY224" s="76"/>
      <c r="AZ224" s="77"/>
      <c r="BA224" s="84"/>
      <c r="BB224" s="84"/>
      <c r="BC224" s="78"/>
      <c r="BD224" s="79"/>
      <c r="BE224" s="79"/>
      <c r="BF224" s="79"/>
      <c r="BG224" s="187"/>
      <c r="BH224" s="187"/>
      <c r="BI224" s="187"/>
      <c r="BJ224" s="187"/>
      <c r="BK224" s="110"/>
      <c r="BL224" s="115"/>
      <c r="BM224" s="115"/>
      <c r="BN224" s="115"/>
    </row>
    <row r="225" spans="1:66" s="80" customFormat="1" ht="16" x14ac:dyDescent="0.2">
      <c r="A225" s="188"/>
      <c r="B225" s="113"/>
      <c r="C225" s="110"/>
      <c r="D225" s="189"/>
      <c r="E225" s="110"/>
      <c r="F225" s="110"/>
      <c r="G225" s="72"/>
      <c r="H225" s="73"/>
      <c r="I225" s="110"/>
      <c r="J225" s="190"/>
      <c r="K225" s="112"/>
      <c r="L225" s="112"/>
      <c r="M225" s="112"/>
      <c r="N225" s="112"/>
      <c r="O225" s="112"/>
      <c r="P225" s="112"/>
      <c r="Q225" s="112"/>
      <c r="R225" s="112"/>
      <c r="S225" s="112"/>
      <c r="T225" s="112"/>
      <c r="U225" s="112"/>
      <c r="V225" s="112"/>
      <c r="W225" s="112"/>
      <c r="X225" s="112"/>
      <c r="Y225" s="112"/>
      <c r="Z225" s="112"/>
      <c r="AA225" s="112"/>
      <c r="AB225" s="112"/>
      <c r="AC225" s="112"/>
      <c r="AD225" s="114"/>
      <c r="AE225" s="113"/>
      <c r="AF225" s="114"/>
      <c r="AG225" s="114"/>
      <c r="AH225" s="114"/>
      <c r="AI225" s="115"/>
      <c r="AJ225" s="74"/>
      <c r="AK225" s="75"/>
      <c r="AL225" s="76"/>
      <c r="AM225" s="76"/>
      <c r="AN225" s="77"/>
      <c r="AO225" s="76"/>
      <c r="AP225" s="77"/>
      <c r="AQ225" s="76"/>
      <c r="AR225" s="77"/>
      <c r="AS225" s="76"/>
      <c r="AT225" s="77"/>
      <c r="AU225" s="76"/>
      <c r="AV225" s="77"/>
      <c r="AW225" s="76"/>
      <c r="AX225" s="77"/>
      <c r="AY225" s="76"/>
      <c r="AZ225" s="77"/>
      <c r="BA225" s="84"/>
      <c r="BB225" s="84"/>
      <c r="BC225" s="78"/>
      <c r="BD225" s="79"/>
      <c r="BE225" s="79"/>
      <c r="BF225" s="79"/>
      <c r="BG225" s="187"/>
      <c r="BH225" s="187"/>
      <c r="BI225" s="187"/>
      <c r="BJ225" s="187"/>
      <c r="BK225" s="110"/>
      <c r="BL225" s="115"/>
      <c r="BM225" s="115"/>
      <c r="BN225" s="115"/>
    </row>
    <row r="226" spans="1:66" s="80" customFormat="1" ht="16" x14ac:dyDescent="0.2">
      <c r="A226" s="188"/>
      <c r="B226" s="113"/>
      <c r="C226" s="110"/>
      <c r="D226" s="189"/>
      <c r="E226" s="110"/>
      <c r="F226" s="110"/>
      <c r="G226" s="72"/>
      <c r="H226" s="73"/>
      <c r="I226" s="110"/>
      <c r="J226" s="190"/>
      <c r="K226" s="112"/>
      <c r="L226" s="112"/>
      <c r="M226" s="112"/>
      <c r="N226" s="112"/>
      <c r="O226" s="112"/>
      <c r="P226" s="112"/>
      <c r="Q226" s="112"/>
      <c r="R226" s="112"/>
      <c r="S226" s="112"/>
      <c r="T226" s="112"/>
      <c r="U226" s="112"/>
      <c r="V226" s="112"/>
      <c r="W226" s="112"/>
      <c r="X226" s="112"/>
      <c r="Y226" s="112"/>
      <c r="Z226" s="112"/>
      <c r="AA226" s="112"/>
      <c r="AB226" s="112"/>
      <c r="AC226" s="112"/>
      <c r="AD226" s="114"/>
      <c r="AE226" s="113"/>
      <c r="AF226" s="114"/>
      <c r="AG226" s="114"/>
      <c r="AH226" s="114"/>
      <c r="AI226" s="115"/>
      <c r="AJ226" s="74"/>
      <c r="AK226" s="75"/>
      <c r="AL226" s="76"/>
      <c r="AM226" s="76"/>
      <c r="AN226" s="77"/>
      <c r="AO226" s="76"/>
      <c r="AP226" s="77"/>
      <c r="AQ226" s="76"/>
      <c r="AR226" s="77"/>
      <c r="AS226" s="76"/>
      <c r="AT226" s="77"/>
      <c r="AU226" s="76"/>
      <c r="AV226" s="77"/>
      <c r="AW226" s="76"/>
      <c r="AX226" s="77"/>
      <c r="AY226" s="76"/>
      <c r="AZ226" s="77"/>
      <c r="BA226" s="84"/>
      <c r="BB226" s="84"/>
      <c r="BC226" s="78"/>
      <c r="BD226" s="79"/>
      <c r="BE226" s="79"/>
      <c r="BF226" s="79"/>
      <c r="BG226" s="187"/>
      <c r="BH226" s="187"/>
      <c r="BI226" s="187"/>
      <c r="BJ226" s="187"/>
      <c r="BK226" s="110"/>
      <c r="BL226" s="115"/>
      <c r="BM226" s="115"/>
      <c r="BN226" s="115"/>
    </row>
    <row r="227" spans="1:66" s="80" customFormat="1" ht="16" x14ac:dyDescent="0.2">
      <c r="A227" s="188"/>
      <c r="B227" s="113"/>
      <c r="C227" s="110"/>
      <c r="D227" s="189"/>
      <c r="E227" s="110"/>
      <c r="F227" s="110"/>
      <c r="G227" s="72"/>
      <c r="H227" s="73"/>
      <c r="I227" s="110"/>
      <c r="J227" s="190"/>
      <c r="K227" s="112"/>
      <c r="L227" s="112"/>
      <c r="M227" s="112"/>
      <c r="N227" s="112"/>
      <c r="O227" s="112"/>
      <c r="P227" s="112"/>
      <c r="Q227" s="112"/>
      <c r="R227" s="112"/>
      <c r="S227" s="112"/>
      <c r="T227" s="112"/>
      <c r="U227" s="112"/>
      <c r="V227" s="112"/>
      <c r="W227" s="112"/>
      <c r="X227" s="112"/>
      <c r="Y227" s="112"/>
      <c r="Z227" s="112"/>
      <c r="AA227" s="112"/>
      <c r="AB227" s="112"/>
      <c r="AC227" s="112"/>
      <c r="AD227" s="114"/>
      <c r="AE227" s="113"/>
      <c r="AF227" s="114"/>
      <c r="AG227" s="114"/>
      <c r="AH227" s="114"/>
      <c r="AI227" s="115"/>
      <c r="AJ227" s="74"/>
      <c r="AK227" s="75"/>
      <c r="AL227" s="76"/>
      <c r="AM227" s="76"/>
      <c r="AN227" s="77"/>
      <c r="AO227" s="76"/>
      <c r="AP227" s="77"/>
      <c r="AQ227" s="76"/>
      <c r="AR227" s="77"/>
      <c r="AS227" s="76"/>
      <c r="AT227" s="77"/>
      <c r="AU227" s="76"/>
      <c r="AV227" s="77"/>
      <c r="AW227" s="76"/>
      <c r="AX227" s="77"/>
      <c r="AY227" s="76"/>
      <c r="AZ227" s="77"/>
      <c r="BA227" s="84"/>
      <c r="BB227" s="84"/>
      <c r="BC227" s="78"/>
      <c r="BD227" s="79"/>
      <c r="BE227" s="79"/>
      <c r="BF227" s="79"/>
      <c r="BG227" s="187"/>
      <c r="BH227" s="187"/>
      <c r="BI227" s="187"/>
      <c r="BJ227" s="187"/>
      <c r="BK227" s="110"/>
      <c r="BL227" s="115"/>
      <c r="BM227" s="115"/>
      <c r="BN227" s="115"/>
    </row>
    <row r="228" spans="1:66" s="80" customFormat="1" ht="16" x14ac:dyDescent="0.2">
      <c r="A228" s="188"/>
      <c r="B228" s="113"/>
      <c r="C228" s="110"/>
      <c r="D228" s="189"/>
      <c r="E228" s="110"/>
      <c r="F228" s="110"/>
      <c r="G228" s="72"/>
      <c r="H228" s="73"/>
      <c r="I228" s="110"/>
      <c r="J228" s="190"/>
      <c r="K228" s="112"/>
      <c r="L228" s="112"/>
      <c r="M228" s="112"/>
      <c r="N228" s="112"/>
      <c r="O228" s="112"/>
      <c r="P228" s="112"/>
      <c r="Q228" s="112"/>
      <c r="R228" s="112"/>
      <c r="S228" s="112"/>
      <c r="T228" s="112"/>
      <c r="U228" s="112"/>
      <c r="V228" s="112"/>
      <c r="W228" s="112"/>
      <c r="X228" s="112"/>
      <c r="Y228" s="112"/>
      <c r="Z228" s="112"/>
      <c r="AA228" s="112"/>
      <c r="AB228" s="112"/>
      <c r="AC228" s="112"/>
      <c r="AD228" s="114"/>
      <c r="AE228" s="113"/>
      <c r="AF228" s="114"/>
      <c r="AG228" s="114"/>
      <c r="AH228" s="114"/>
      <c r="AI228" s="115"/>
      <c r="AJ228" s="74"/>
      <c r="AK228" s="75"/>
      <c r="AL228" s="76"/>
      <c r="AM228" s="76"/>
      <c r="AN228" s="77"/>
      <c r="AO228" s="76"/>
      <c r="AP228" s="77"/>
      <c r="AQ228" s="76"/>
      <c r="AR228" s="77"/>
      <c r="AS228" s="76"/>
      <c r="AT228" s="77"/>
      <c r="AU228" s="76"/>
      <c r="AV228" s="77"/>
      <c r="AW228" s="76"/>
      <c r="AX228" s="77"/>
      <c r="AY228" s="76"/>
      <c r="AZ228" s="77"/>
      <c r="BA228" s="84"/>
      <c r="BB228" s="84"/>
      <c r="BC228" s="78"/>
      <c r="BD228" s="79"/>
      <c r="BE228" s="79"/>
      <c r="BF228" s="79"/>
      <c r="BG228" s="187"/>
      <c r="BH228" s="187"/>
      <c r="BI228" s="187"/>
      <c r="BJ228" s="187"/>
      <c r="BK228" s="110"/>
      <c r="BL228" s="115"/>
      <c r="BM228" s="115"/>
      <c r="BN228" s="115"/>
    </row>
    <row r="229" spans="1:66" s="80" customFormat="1" ht="16" x14ac:dyDescent="0.2">
      <c r="A229" s="188"/>
      <c r="B229" s="113"/>
      <c r="C229" s="110"/>
      <c r="D229" s="189"/>
      <c r="E229" s="110"/>
      <c r="F229" s="110"/>
      <c r="G229" s="72"/>
      <c r="H229" s="73"/>
      <c r="I229" s="110"/>
      <c r="J229" s="190"/>
      <c r="K229" s="112"/>
      <c r="L229" s="112"/>
      <c r="M229" s="112"/>
      <c r="N229" s="112"/>
      <c r="O229" s="112"/>
      <c r="P229" s="112"/>
      <c r="Q229" s="112"/>
      <c r="R229" s="112"/>
      <c r="S229" s="112"/>
      <c r="T229" s="112"/>
      <c r="U229" s="112"/>
      <c r="V229" s="112"/>
      <c r="W229" s="112"/>
      <c r="X229" s="112"/>
      <c r="Y229" s="112"/>
      <c r="Z229" s="112"/>
      <c r="AA229" s="112"/>
      <c r="AB229" s="112"/>
      <c r="AC229" s="112"/>
      <c r="AD229" s="114"/>
      <c r="AE229" s="113"/>
      <c r="AF229" s="114"/>
      <c r="AG229" s="114"/>
      <c r="AH229" s="114"/>
      <c r="AI229" s="115"/>
      <c r="AJ229" s="74"/>
      <c r="AK229" s="75"/>
      <c r="AL229" s="76"/>
      <c r="AM229" s="76"/>
      <c r="AN229" s="77"/>
      <c r="AO229" s="76"/>
      <c r="AP229" s="77"/>
      <c r="AQ229" s="76"/>
      <c r="AR229" s="77"/>
      <c r="AS229" s="76"/>
      <c r="AT229" s="77"/>
      <c r="AU229" s="76"/>
      <c r="AV229" s="77"/>
      <c r="AW229" s="76"/>
      <c r="AX229" s="77"/>
      <c r="AY229" s="76"/>
      <c r="AZ229" s="77"/>
      <c r="BA229" s="84"/>
      <c r="BB229" s="84"/>
      <c r="BC229" s="78"/>
      <c r="BD229" s="79"/>
      <c r="BE229" s="79"/>
      <c r="BF229" s="79"/>
      <c r="BG229" s="187"/>
      <c r="BH229" s="187"/>
      <c r="BI229" s="187"/>
      <c r="BJ229" s="187"/>
      <c r="BK229" s="110"/>
      <c r="BL229" s="115"/>
      <c r="BM229" s="115"/>
      <c r="BN229" s="115"/>
    </row>
    <row r="230" spans="1:66" s="80" customFormat="1" ht="16" x14ac:dyDescent="0.2">
      <c r="A230" s="188"/>
      <c r="B230" s="113"/>
      <c r="C230" s="110"/>
      <c r="D230" s="189"/>
      <c r="E230" s="110"/>
      <c r="F230" s="110"/>
      <c r="G230" s="72"/>
      <c r="H230" s="73"/>
      <c r="I230" s="110"/>
      <c r="J230" s="190"/>
      <c r="K230" s="112"/>
      <c r="L230" s="112"/>
      <c r="M230" s="112"/>
      <c r="N230" s="112"/>
      <c r="O230" s="112"/>
      <c r="P230" s="112"/>
      <c r="Q230" s="112"/>
      <c r="R230" s="112"/>
      <c r="S230" s="112"/>
      <c r="T230" s="112"/>
      <c r="U230" s="112"/>
      <c r="V230" s="112"/>
      <c r="W230" s="112"/>
      <c r="X230" s="112"/>
      <c r="Y230" s="112"/>
      <c r="Z230" s="112"/>
      <c r="AA230" s="112"/>
      <c r="AB230" s="112"/>
      <c r="AC230" s="112"/>
      <c r="AD230" s="114"/>
      <c r="AE230" s="113"/>
      <c r="AF230" s="114"/>
      <c r="AG230" s="114"/>
      <c r="AH230" s="114"/>
      <c r="AI230" s="115"/>
      <c r="AJ230" s="74"/>
      <c r="AK230" s="75"/>
      <c r="AL230" s="76"/>
      <c r="AM230" s="76"/>
      <c r="AN230" s="77"/>
      <c r="AO230" s="76"/>
      <c r="AP230" s="77"/>
      <c r="AQ230" s="76"/>
      <c r="AR230" s="77"/>
      <c r="AS230" s="76"/>
      <c r="AT230" s="77"/>
      <c r="AU230" s="76"/>
      <c r="AV230" s="77"/>
      <c r="AW230" s="76"/>
      <c r="AX230" s="77"/>
      <c r="AY230" s="76"/>
      <c r="AZ230" s="77"/>
      <c r="BA230" s="84"/>
      <c r="BB230" s="84"/>
      <c r="BC230" s="78"/>
      <c r="BD230" s="79"/>
      <c r="BE230" s="79"/>
      <c r="BF230" s="79"/>
      <c r="BG230" s="187"/>
      <c r="BH230" s="187"/>
      <c r="BI230" s="187"/>
      <c r="BJ230" s="187"/>
      <c r="BK230" s="110"/>
      <c r="BL230" s="115"/>
      <c r="BM230" s="115"/>
      <c r="BN230" s="115"/>
    </row>
    <row r="231" spans="1:66" s="80" customFormat="1" ht="16" x14ac:dyDescent="0.2">
      <c r="A231" s="188"/>
      <c r="B231" s="113"/>
      <c r="C231" s="110"/>
      <c r="D231" s="189"/>
      <c r="E231" s="110"/>
      <c r="F231" s="110"/>
      <c r="G231" s="72"/>
      <c r="H231" s="73"/>
      <c r="I231" s="110"/>
      <c r="J231" s="190"/>
      <c r="K231" s="112"/>
      <c r="L231" s="112"/>
      <c r="M231" s="112"/>
      <c r="N231" s="112"/>
      <c r="O231" s="112"/>
      <c r="P231" s="112"/>
      <c r="Q231" s="112"/>
      <c r="R231" s="112"/>
      <c r="S231" s="112"/>
      <c r="T231" s="112"/>
      <c r="U231" s="112"/>
      <c r="V231" s="112"/>
      <c r="W231" s="112"/>
      <c r="X231" s="112"/>
      <c r="Y231" s="112"/>
      <c r="Z231" s="112"/>
      <c r="AA231" s="112"/>
      <c r="AB231" s="112"/>
      <c r="AC231" s="112"/>
      <c r="AD231" s="114"/>
      <c r="AE231" s="113"/>
      <c r="AF231" s="114"/>
      <c r="AG231" s="114"/>
      <c r="AH231" s="114"/>
      <c r="AI231" s="115"/>
      <c r="AJ231" s="74"/>
      <c r="AK231" s="75"/>
      <c r="AL231" s="76"/>
      <c r="AM231" s="76"/>
      <c r="AN231" s="77"/>
      <c r="AO231" s="76"/>
      <c r="AP231" s="77"/>
      <c r="AQ231" s="76"/>
      <c r="AR231" s="77"/>
      <c r="AS231" s="76"/>
      <c r="AT231" s="77"/>
      <c r="AU231" s="76"/>
      <c r="AV231" s="77"/>
      <c r="AW231" s="76"/>
      <c r="AX231" s="77"/>
      <c r="AY231" s="76"/>
      <c r="AZ231" s="77"/>
      <c r="BA231" s="84"/>
      <c r="BB231" s="84"/>
      <c r="BC231" s="78"/>
      <c r="BD231" s="79"/>
      <c r="BE231" s="79"/>
      <c r="BF231" s="79"/>
      <c r="BG231" s="187"/>
      <c r="BH231" s="187"/>
      <c r="BI231" s="187"/>
      <c r="BJ231" s="187"/>
      <c r="BK231" s="110"/>
      <c r="BL231" s="115"/>
      <c r="BM231" s="115"/>
      <c r="BN231" s="115"/>
    </row>
    <row r="232" spans="1:66" s="80" customFormat="1" ht="16" x14ac:dyDescent="0.2">
      <c r="A232" s="188"/>
      <c r="B232" s="113"/>
      <c r="C232" s="110"/>
      <c r="D232" s="189"/>
      <c r="E232" s="110"/>
      <c r="F232" s="110"/>
      <c r="G232" s="72"/>
      <c r="H232" s="73"/>
      <c r="I232" s="110"/>
      <c r="J232" s="190"/>
      <c r="K232" s="112"/>
      <c r="L232" s="112"/>
      <c r="M232" s="112"/>
      <c r="N232" s="112"/>
      <c r="O232" s="112"/>
      <c r="P232" s="112"/>
      <c r="Q232" s="112"/>
      <c r="R232" s="112"/>
      <c r="S232" s="112"/>
      <c r="T232" s="112"/>
      <c r="U232" s="112"/>
      <c r="V232" s="112"/>
      <c r="W232" s="112"/>
      <c r="X232" s="112"/>
      <c r="Y232" s="112"/>
      <c r="Z232" s="112"/>
      <c r="AA232" s="112"/>
      <c r="AB232" s="112"/>
      <c r="AC232" s="112"/>
      <c r="AD232" s="114"/>
      <c r="AE232" s="113"/>
      <c r="AF232" s="114"/>
      <c r="AG232" s="114"/>
      <c r="AH232" s="114"/>
      <c r="AI232" s="115"/>
      <c r="AJ232" s="74"/>
      <c r="AK232" s="75"/>
      <c r="AL232" s="76"/>
      <c r="AM232" s="76"/>
      <c r="AN232" s="77"/>
      <c r="AO232" s="76"/>
      <c r="AP232" s="77"/>
      <c r="AQ232" s="76"/>
      <c r="AR232" s="77"/>
      <c r="AS232" s="76"/>
      <c r="AT232" s="77"/>
      <c r="AU232" s="76"/>
      <c r="AV232" s="77"/>
      <c r="AW232" s="76"/>
      <c r="AX232" s="77"/>
      <c r="AY232" s="76"/>
      <c r="AZ232" s="77"/>
      <c r="BA232" s="84"/>
      <c r="BB232" s="84"/>
      <c r="BC232" s="78"/>
      <c r="BD232" s="79"/>
      <c r="BE232" s="79"/>
      <c r="BF232" s="79"/>
      <c r="BG232" s="187"/>
      <c r="BH232" s="187"/>
      <c r="BI232" s="187"/>
      <c r="BJ232" s="187"/>
      <c r="BK232" s="110"/>
      <c r="BL232" s="115"/>
      <c r="BM232" s="115"/>
      <c r="BN232" s="115"/>
    </row>
    <row r="233" spans="1:66" s="80" customFormat="1" ht="16" x14ac:dyDescent="0.2">
      <c r="A233" s="188"/>
      <c r="B233" s="113"/>
      <c r="C233" s="110"/>
      <c r="D233" s="189"/>
      <c r="E233" s="110"/>
      <c r="F233" s="110"/>
      <c r="G233" s="72"/>
      <c r="H233" s="73"/>
      <c r="I233" s="110"/>
      <c r="J233" s="190"/>
      <c r="K233" s="112"/>
      <c r="L233" s="112"/>
      <c r="M233" s="112"/>
      <c r="N233" s="112"/>
      <c r="O233" s="112"/>
      <c r="P233" s="112"/>
      <c r="Q233" s="112"/>
      <c r="R233" s="112"/>
      <c r="S233" s="112"/>
      <c r="T233" s="112"/>
      <c r="U233" s="112"/>
      <c r="V233" s="112"/>
      <c r="W233" s="112"/>
      <c r="X233" s="112"/>
      <c r="Y233" s="112"/>
      <c r="Z233" s="112"/>
      <c r="AA233" s="112"/>
      <c r="AB233" s="112"/>
      <c r="AC233" s="112"/>
      <c r="AD233" s="114"/>
      <c r="AE233" s="113"/>
      <c r="AF233" s="114"/>
      <c r="AG233" s="114"/>
      <c r="AH233" s="114"/>
      <c r="AI233" s="115"/>
      <c r="AJ233" s="74"/>
      <c r="AK233" s="75"/>
      <c r="AL233" s="76"/>
      <c r="AM233" s="76"/>
      <c r="AN233" s="77"/>
      <c r="AO233" s="76"/>
      <c r="AP233" s="77"/>
      <c r="AQ233" s="76"/>
      <c r="AR233" s="77"/>
      <c r="AS233" s="76"/>
      <c r="AT233" s="77"/>
      <c r="AU233" s="76"/>
      <c r="AV233" s="77"/>
      <c r="AW233" s="76"/>
      <c r="AX233" s="77"/>
      <c r="AY233" s="76"/>
      <c r="AZ233" s="77"/>
      <c r="BA233" s="84"/>
      <c r="BB233" s="84"/>
      <c r="BC233" s="78"/>
      <c r="BD233" s="79"/>
      <c r="BE233" s="79"/>
      <c r="BF233" s="79"/>
      <c r="BG233" s="187"/>
      <c r="BH233" s="187"/>
      <c r="BI233" s="187"/>
      <c r="BJ233" s="187"/>
      <c r="BK233" s="110"/>
      <c r="BL233" s="115"/>
      <c r="BM233" s="115"/>
      <c r="BN233" s="115"/>
    </row>
    <row r="234" spans="1:66" s="80" customFormat="1" ht="16" x14ac:dyDescent="0.2">
      <c r="A234" s="188"/>
      <c r="B234" s="113"/>
      <c r="C234" s="110"/>
      <c r="D234" s="189"/>
      <c r="E234" s="110"/>
      <c r="F234" s="110"/>
      <c r="G234" s="72"/>
      <c r="H234" s="73"/>
      <c r="I234" s="110"/>
      <c r="J234" s="190"/>
      <c r="K234" s="112"/>
      <c r="L234" s="112"/>
      <c r="M234" s="112"/>
      <c r="N234" s="112"/>
      <c r="O234" s="112"/>
      <c r="P234" s="112"/>
      <c r="Q234" s="112"/>
      <c r="R234" s="112"/>
      <c r="S234" s="112"/>
      <c r="T234" s="112"/>
      <c r="U234" s="112"/>
      <c r="V234" s="112"/>
      <c r="W234" s="112"/>
      <c r="X234" s="112"/>
      <c r="Y234" s="112"/>
      <c r="Z234" s="112"/>
      <c r="AA234" s="112"/>
      <c r="AB234" s="112"/>
      <c r="AC234" s="112"/>
      <c r="AD234" s="114"/>
      <c r="AE234" s="113"/>
      <c r="AF234" s="114"/>
      <c r="AG234" s="114"/>
      <c r="AH234" s="114"/>
      <c r="AI234" s="115"/>
      <c r="AJ234" s="74"/>
      <c r="AK234" s="75"/>
      <c r="AL234" s="76"/>
      <c r="AM234" s="76"/>
      <c r="AN234" s="77"/>
      <c r="AO234" s="76"/>
      <c r="AP234" s="77"/>
      <c r="AQ234" s="76"/>
      <c r="AR234" s="77"/>
      <c r="AS234" s="76"/>
      <c r="AT234" s="77"/>
      <c r="AU234" s="76"/>
      <c r="AV234" s="77"/>
      <c r="AW234" s="76"/>
      <c r="AX234" s="77"/>
      <c r="AY234" s="76"/>
      <c r="AZ234" s="77"/>
      <c r="BA234" s="84"/>
      <c r="BB234" s="84"/>
      <c r="BC234" s="78"/>
      <c r="BD234" s="79"/>
      <c r="BE234" s="79"/>
      <c r="BF234" s="79"/>
      <c r="BG234" s="187"/>
      <c r="BH234" s="187"/>
      <c r="BI234" s="187"/>
      <c r="BJ234" s="187"/>
      <c r="BK234" s="110"/>
      <c r="BL234" s="115"/>
      <c r="BM234" s="115"/>
      <c r="BN234" s="115"/>
    </row>
    <row r="235" spans="1:66" s="80" customFormat="1" ht="16" x14ac:dyDescent="0.2">
      <c r="A235" s="188"/>
      <c r="B235" s="113"/>
      <c r="C235" s="110"/>
      <c r="D235" s="189"/>
      <c r="E235" s="110"/>
      <c r="F235" s="110"/>
      <c r="G235" s="72"/>
      <c r="H235" s="73"/>
      <c r="I235" s="110"/>
      <c r="J235" s="190"/>
      <c r="K235" s="112"/>
      <c r="L235" s="112"/>
      <c r="M235" s="112"/>
      <c r="N235" s="112"/>
      <c r="O235" s="112"/>
      <c r="P235" s="112"/>
      <c r="Q235" s="112"/>
      <c r="R235" s="112"/>
      <c r="S235" s="112"/>
      <c r="T235" s="112"/>
      <c r="U235" s="112"/>
      <c r="V235" s="112"/>
      <c r="W235" s="112"/>
      <c r="X235" s="112"/>
      <c r="Y235" s="112"/>
      <c r="Z235" s="112"/>
      <c r="AA235" s="112"/>
      <c r="AB235" s="112"/>
      <c r="AC235" s="112"/>
      <c r="AD235" s="114"/>
      <c r="AE235" s="113"/>
      <c r="AF235" s="114"/>
      <c r="AG235" s="114"/>
      <c r="AH235" s="114"/>
      <c r="AI235" s="115"/>
      <c r="AJ235" s="74"/>
      <c r="AK235" s="75"/>
      <c r="AL235" s="76"/>
      <c r="AM235" s="76"/>
      <c r="AN235" s="77"/>
      <c r="AO235" s="76"/>
      <c r="AP235" s="77"/>
      <c r="AQ235" s="76"/>
      <c r="AR235" s="77"/>
      <c r="AS235" s="76"/>
      <c r="AT235" s="77"/>
      <c r="AU235" s="76"/>
      <c r="AV235" s="77"/>
      <c r="AW235" s="76"/>
      <c r="AX235" s="77"/>
      <c r="AY235" s="76"/>
      <c r="AZ235" s="77"/>
      <c r="BA235" s="84"/>
      <c r="BB235" s="84"/>
      <c r="BC235" s="78"/>
      <c r="BD235" s="79"/>
      <c r="BE235" s="79"/>
      <c r="BF235" s="79"/>
      <c r="BG235" s="187"/>
      <c r="BH235" s="187"/>
      <c r="BI235" s="187"/>
      <c r="BJ235" s="187"/>
      <c r="BK235" s="110"/>
      <c r="BL235" s="115"/>
      <c r="BM235" s="115"/>
      <c r="BN235" s="115"/>
    </row>
    <row r="236" spans="1:66" s="80" customFormat="1" ht="16" x14ac:dyDescent="0.2">
      <c r="A236" s="188"/>
      <c r="B236" s="113"/>
      <c r="C236" s="110"/>
      <c r="D236" s="189"/>
      <c r="E236" s="110"/>
      <c r="F236" s="110"/>
      <c r="G236" s="72"/>
      <c r="H236" s="73"/>
      <c r="I236" s="110"/>
      <c r="J236" s="190"/>
      <c r="K236" s="112"/>
      <c r="L236" s="112"/>
      <c r="M236" s="112"/>
      <c r="N236" s="112"/>
      <c r="O236" s="112"/>
      <c r="P236" s="112"/>
      <c r="Q236" s="112"/>
      <c r="R236" s="112"/>
      <c r="S236" s="112"/>
      <c r="T236" s="112"/>
      <c r="U236" s="112"/>
      <c r="V236" s="112"/>
      <c r="W236" s="112"/>
      <c r="X236" s="112"/>
      <c r="Y236" s="112"/>
      <c r="Z236" s="112"/>
      <c r="AA236" s="112"/>
      <c r="AB236" s="112"/>
      <c r="AC236" s="112"/>
      <c r="AD236" s="114"/>
      <c r="AE236" s="113"/>
      <c r="AF236" s="114"/>
      <c r="AG236" s="114"/>
      <c r="AH236" s="114"/>
      <c r="AI236" s="115"/>
      <c r="AJ236" s="74"/>
      <c r="AK236" s="75"/>
      <c r="AL236" s="76"/>
      <c r="AM236" s="76"/>
      <c r="AN236" s="77"/>
      <c r="AO236" s="76"/>
      <c r="AP236" s="77"/>
      <c r="AQ236" s="76"/>
      <c r="AR236" s="77"/>
      <c r="AS236" s="76"/>
      <c r="AT236" s="77"/>
      <c r="AU236" s="76"/>
      <c r="AV236" s="77"/>
      <c r="AW236" s="76"/>
      <c r="AX236" s="77"/>
      <c r="AY236" s="76"/>
      <c r="AZ236" s="77"/>
      <c r="BA236" s="84"/>
      <c r="BB236" s="84"/>
      <c r="BC236" s="78"/>
      <c r="BD236" s="79"/>
      <c r="BE236" s="79"/>
      <c r="BF236" s="79"/>
      <c r="BG236" s="187"/>
      <c r="BH236" s="187"/>
      <c r="BI236" s="187"/>
      <c r="BJ236" s="187"/>
      <c r="BK236" s="110"/>
      <c r="BL236" s="115"/>
      <c r="BM236" s="115"/>
      <c r="BN236" s="115"/>
    </row>
    <row r="237" spans="1:66" s="80" customFormat="1" ht="16" x14ac:dyDescent="0.2">
      <c r="A237" s="188"/>
      <c r="B237" s="113"/>
      <c r="C237" s="110"/>
      <c r="D237" s="189"/>
      <c r="E237" s="110"/>
      <c r="F237" s="110"/>
      <c r="G237" s="72"/>
      <c r="H237" s="73"/>
      <c r="I237" s="110"/>
      <c r="J237" s="190"/>
      <c r="K237" s="112"/>
      <c r="L237" s="112"/>
      <c r="M237" s="112"/>
      <c r="N237" s="112"/>
      <c r="O237" s="112"/>
      <c r="P237" s="112"/>
      <c r="Q237" s="112"/>
      <c r="R237" s="112"/>
      <c r="S237" s="112"/>
      <c r="T237" s="112"/>
      <c r="U237" s="112"/>
      <c r="V237" s="112"/>
      <c r="W237" s="112"/>
      <c r="X237" s="112"/>
      <c r="Y237" s="112"/>
      <c r="Z237" s="112"/>
      <c r="AA237" s="112"/>
      <c r="AB237" s="112"/>
      <c r="AC237" s="112"/>
      <c r="AD237" s="114"/>
      <c r="AE237" s="113"/>
      <c r="AF237" s="114"/>
      <c r="AG237" s="114"/>
      <c r="AH237" s="114"/>
      <c r="AI237" s="115"/>
      <c r="AJ237" s="74"/>
      <c r="AK237" s="75"/>
      <c r="AL237" s="76"/>
      <c r="AM237" s="76"/>
      <c r="AN237" s="77"/>
      <c r="AO237" s="76"/>
      <c r="AP237" s="77"/>
      <c r="AQ237" s="76"/>
      <c r="AR237" s="77"/>
      <c r="AS237" s="76"/>
      <c r="AT237" s="77"/>
      <c r="AU237" s="76"/>
      <c r="AV237" s="77"/>
      <c r="AW237" s="76"/>
      <c r="AX237" s="77"/>
      <c r="AY237" s="76"/>
      <c r="AZ237" s="77"/>
      <c r="BA237" s="84"/>
      <c r="BB237" s="84"/>
      <c r="BC237" s="78"/>
      <c r="BD237" s="79"/>
      <c r="BE237" s="79"/>
      <c r="BF237" s="79"/>
      <c r="BG237" s="187"/>
      <c r="BH237" s="187"/>
      <c r="BI237" s="187"/>
      <c r="BJ237" s="187"/>
      <c r="BK237" s="110"/>
      <c r="BL237" s="115"/>
      <c r="BM237" s="115"/>
      <c r="BN237" s="115"/>
    </row>
    <row r="238" spans="1:66" s="80" customFormat="1" ht="16" x14ac:dyDescent="0.2">
      <c r="A238" s="188"/>
      <c r="B238" s="113"/>
      <c r="C238" s="110"/>
      <c r="D238" s="189"/>
      <c r="E238" s="110"/>
      <c r="F238" s="110"/>
      <c r="G238" s="72"/>
      <c r="H238" s="73"/>
      <c r="I238" s="110"/>
      <c r="J238" s="190"/>
      <c r="K238" s="112"/>
      <c r="L238" s="112"/>
      <c r="M238" s="112"/>
      <c r="N238" s="112"/>
      <c r="O238" s="112"/>
      <c r="P238" s="112"/>
      <c r="Q238" s="112"/>
      <c r="R238" s="112"/>
      <c r="S238" s="112"/>
      <c r="T238" s="112"/>
      <c r="U238" s="112"/>
      <c r="V238" s="112"/>
      <c r="W238" s="112"/>
      <c r="X238" s="112"/>
      <c r="Y238" s="112"/>
      <c r="Z238" s="112"/>
      <c r="AA238" s="112"/>
      <c r="AB238" s="112"/>
      <c r="AC238" s="112"/>
      <c r="AD238" s="114"/>
      <c r="AE238" s="113"/>
      <c r="AF238" s="114"/>
      <c r="AG238" s="114"/>
      <c r="AH238" s="114"/>
      <c r="AI238" s="115"/>
      <c r="AJ238" s="74"/>
      <c r="AK238" s="75"/>
      <c r="AL238" s="76"/>
      <c r="AM238" s="76"/>
      <c r="AN238" s="77"/>
      <c r="AO238" s="76"/>
      <c r="AP238" s="77"/>
      <c r="AQ238" s="76"/>
      <c r="AR238" s="77"/>
      <c r="AS238" s="76"/>
      <c r="AT238" s="77"/>
      <c r="AU238" s="76"/>
      <c r="AV238" s="77"/>
      <c r="AW238" s="76"/>
      <c r="AX238" s="77"/>
      <c r="AY238" s="76"/>
      <c r="AZ238" s="77"/>
      <c r="BA238" s="84"/>
      <c r="BB238" s="84"/>
      <c r="BC238" s="78"/>
      <c r="BD238" s="79"/>
      <c r="BE238" s="79"/>
      <c r="BF238" s="79"/>
      <c r="BG238" s="187"/>
      <c r="BH238" s="187"/>
      <c r="BI238" s="187"/>
      <c r="BJ238" s="187"/>
      <c r="BK238" s="110"/>
      <c r="BL238" s="115"/>
      <c r="BM238" s="115"/>
      <c r="BN238" s="115"/>
    </row>
    <row r="239" spans="1:66" s="80" customFormat="1" ht="16" x14ac:dyDescent="0.2">
      <c r="A239" s="188"/>
      <c r="B239" s="113"/>
      <c r="C239" s="110"/>
      <c r="D239" s="189"/>
      <c r="E239" s="110"/>
      <c r="F239" s="110"/>
      <c r="G239" s="72"/>
      <c r="H239" s="73"/>
      <c r="I239" s="110"/>
      <c r="J239" s="190"/>
      <c r="K239" s="112"/>
      <c r="L239" s="112"/>
      <c r="M239" s="112"/>
      <c r="N239" s="112"/>
      <c r="O239" s="112"/>
      <c r="P239" s="112"/>
      <c r="Q239" s="112"/>
      <c r="R239" s="112"/>
      <c r="S239" s="112"/>
      <c r="T239" s="112"/>
      <c r="U239" s="112"/>
      <c r="V239" s="112"/>
      <c r="W239" s="112"/>
      <c r="X239" s="112"/>
      <c r="Y239" s="112"/>
      <c r="Z239" s="112"/>
      <c r="AA239" s="112"/>
      <c r="AB239" s="112"/>
      <c r="AC239" s="112"/>
      <c r="AD239" s="114"/>
      <c r="AE239" s="113"/>
      <c r="AF239" s="114"/>
      <c r="AG239" s="114"/>
      <c r="AH239" s="114"/>
      <c r="AI239" s="115"/>
      <c r="AJ239" s="74"/>
      <c r="AK239" s="75"/>
      <c r="AL239" s="76"/>
      <c r="AM239" s="76"/>
      <c r="AN239" s="77"/>
      <c r="AO239" s="76"/>
      <c r="AP239" s="77"/>
      <c r="AQ239" s="76"/>
      <c r="AR239" s="77"/>
      <c r="AS239" s="76"/>
      <c r="AT239" s="77"/>
      <c r="AU239" s="76"/>
      <c r="AV239" s="77"/>
      <c r="AW239" s="76"/>
      <c r="AX239" s="77"/>
      <c r="AY239" s="76"/>
      <c r="AZ239" s="77"/>
      <c r="BA239" s="84"/>
      <c r="BB239" s="84"/>
      <c r="BC239" s="78"/>
      <c r="BD239" s="79"/>
      <c r="BE239" s="79"/>
      <c r="BF239" s="79"/>
      <c r="BG239" s="187"/>
      <c r="BH239" s="187"/>
      <c r="BI239" s="187"/>
      <c r="BJ239" s="187"/>
      <c r="BK239" s="110"/>
      <c r="BL239" s="115"/>
      <c r="BM239" s="115"/>
      <c r="BN239" s="115"/>
    </row>
    <row r="240" spans="1:66" s="80" customFormat="1" ht="16" x14ac:dyDescent="0.2">
      <c r="A240" s="188"/>
      <c r="B240" s="113"/>
      <c r="C240" s="110"/>
      <c r="D240" s="189"/>
      <c r="E240" s="110"/>
      <c r="F240" s="110"/>
      <c r="G240" s="72"/>
      <c r="H240" s="73"/>
      <c r="I240" s="110"/>
      <c r="J240" s="190"/>
      <c r="K240" s="112"/>
      <c r="L240" s="112"/>
      <c r="M240" s="112"/>
      <c r="N240" s="112"/>
      <c r="O240" s="112"/>
      <c r="P240" s="112"/>
      <c r="Q240" s="112"/>
      <c r="R240" s="112"/>
      <c r="S240" s="112"/>
      <c r="T240" s="112"/>
      <c r="U240" s="112"/>
      <c r="V240" s="112"/>
      <c r="W240" s="112"/>
      <c r="X240" s="112"/>
      <c r="Y240" s="112"/>
      <c r="Z240" s="112"/>
      <c r="AA240" s="112"/>
      <c r="AB240" s="112"/>
      <c r="AC240" s="112"/>
      <c r="AD240" s="114"/>
      <c r="AE240" s="113"/>
      <c r="AF240" s="114"/>
      <c r="AG240" s="114"/>
      <c r="AH240" s="114"/>
      <c r="AI240" s="115"/>
      <c r="AJ240" s="74"/>
      <c r="AK240" s="75"/>
      <c r="AL240" s="76"/>
      <c r="AM240" s="76"/>
      <c r="AN240" s="77"/>
      <c r="AO240" s="76"/>
      <c r="AP240" s="77"/>
      <c r="AQ240" s="76"/>
      <c r="AR240" s="77"/>
      <c r="AS240" s="76"/>
      <c r="AT240" s="77"/>
      <c r="AU240" s="76"/>
      <c r="AV240" s="77"/>
      <c r="AW240" s="76"/>
      <c r="AX240" s="77"/>
      <c r="AY240" s="76"/>
      <c r="AZ240" s="77"/>
      <c r="BA240" s="84"/>
      <c r="BB240" s="84"/>
      <c r="BC240" s="78"/>
      <c r="BD240" s="79"/>
      <c r="BE240" s="79"/>
      <c r="BF240" s="79"/>
      <c r="BG240" s="187"/>
      <c r="BH240" s="187"/>
      <c r="BI240" s="187"/>
      <c r="BJ240" s="187"/>
      <c r="BK240" s="110"/>
      <c r="BL240" s="115"/>
      <c r="BM240" s="115"/>
      <c r="BN240" s="115"/>
    </row>
    <row r="241" spans="1:66" s="80" customFormat="1" ht="16" x14ac:dyDescent="0.2">
      <c r="A241" s="188"/>
      <c r="B241" s="113"/>
      <c r="C241" s="110"/>
      <c r="D241" s="189"/>
      <c r="E241" s="110"/>
      <c r="F241" s="110"/>
      <c r="G241" s="72"/>
      <c r="H241" s="73"/>
      <c r="I241" s="110"/>
      <c r="J241" s="190"/>
      <c r="K241" s="112"/>
      <c r="L241" s="112"/>
      <c r="M241" s="112"/>
      <c r="N241" s="112"/>
      <c r="O241" s="112"/>
      <c r="P241" s="112"/>
      <c r="Q241" s="112"/>
      <c r="R241" s="112"/>
      <c r="S241" s="112"/>
      <c r="T241" s="112"/>
      <c r="U241" s="112"/>
      <c r="V241" s="112"/>
      <c r="W241" s="112"/>
      <c r="X241" s="112"/>
      <c r="Y241" s="112"/>
      <c r="Z241" s="112"/>
      <c r="AA241" s="112"/>
      <c r="AB241" s="112"/>
      <c r="AC241" s="112"/>
      <c r="AD241" s="114"/>
      <c r="AE241" s="113"/>
      <c r="AF241" s="114"/>
      <c r="AG241" s="114"/>
      <c r="AH241" s="114"/>
      <c r="AI241" s="115"/>
      <c r="AJ241" s="74"/>
      <c r="AK241" s="75"/>
      <c r="AL241" s="76"/>
      <c r="AM241" s="76"/>
      <c r="AN241" s="77"/>
      <c r="AO241" s="76"/>
      <c r="AP241" s="77"/>
      <c r="AQ241" s="76"/>
      <c r="AR241" s="77"/>
      <c r="AS241" s="76"/>
      <c r="AT241" s="77"/>
      <c r="AU241" s="76"/>
      <c r="AV241" s="77"/>
      <c r="AW241" s="76"/>
      <c r="AX241" s="77"/>
      <c r="AY241" s="76"/>
      <c r="AZ241" s="77"/>
      <c r="BA241" s="84"/>
      <c r="BB241" s="84"/>
      <c r="BC241" s="78"/>
      <c r="BD241" s="79"/>
      <c r="BE241" s="79"/>
      <c r="BF241" s="79"/>
      <c r="BG241" s="187"/>
      <c r="BH241" s="187"/>
      <c r="BI241" s="187"/>
      <c r="BJ241" s="187"/>
      <c r="BK241" s="110"/>
      <c r="BL241" s="115"/>
      <c r="BM241" s="115"/>
      <c r="BN241" s="115"/>
    </row>
    <row r="242" spans="1:66" s="80" customFormat="1" ht="16" x14ac:dyDescent="0.2">
      <c r="A242" s="188"/>
      <c r="B242" s="113"/>
      <c r="C242" s="110"/>
      <c r="D242" s="189"/>
      <c r="E242" s="110"/>
      <c r="F242" s="110"/>
      <c r="G242" s="72"/>
      <c r="H242" s="73"/>
      <c r="I242" s="110"/>
      <c r="J242" s="190"/>
      <c r="K242" s="112"/>
      <c r="L242" s="112"/>
      <c r="M242" s="112"/>
      <c r="N242" s="112"/>
      <c r="O242" s="112"/>
      <c r="P242" s="112"/>
      <c r="Q242" s="112"/>
      <c r="R242" s="112"/>
      <c r="S242" s="112"/>
      <c r="T242" s="112"/>
      <c r="U242" s="112"/>
      <c r="V242" s="112"/>
      <c r="W242" s="112"/>
      <c r="X242" s="112"/>
      <c r="Y242" s="112"/>
      <c r="Z242" s="112"/>
      <c r="AA242" s="112"/>
      <c r="AB242" s="112"/>
      <c r="AC242" s="112"/>
      <c r="AD242" s="114"/>
      <c r="AE242" s="113"/>
      <c r="AF242" s="114"/>
      <c r="AG242" s="114"/>
      <c r="AH242" s="114"/>
      <c r="AI242" s="115"/>
      <c r="AJ242" s="74"/>
      <c r="AK242" s="75"/>
      <c r="AL242" s="76"/>
      <c r="AM242" s="76"/>
      <c r="AN242" s="77"/>
      <c r="AO242" s="76"/>
      <c r="AP242" s="77"/>
      <c r="AQ242" s="76"/>
      <c r="AR242" s="77"/>
      <c r="AS242" s="76"/>
      <c r="AT242" s="77"/>
      <c r="AU242" s="76"/>
      <c r="AV242" s="77"/>
      <c r="AW242" s="76"/>
      <c r="AX242" s="77"/>
      <c r="AY242" s="76"/>
      <c r="AZ242" s="77"/>
      <c r="BA242" s="84"/>
      <c r="BB242" s="84"/>
      <c r="BC242" s="78"/>
      <c r="BD242" s="79"/>
      <c r="BE242" s="79"/>
      <c r="BF242" s="79"/>
      <c r="BG242" s="187"/>
      <c r="BH242" s="187"/>
      <c r="BI242" s="187"/>
      <c r="BJ242" s="187"/>
      <c r="BK242" s="110"/>
      <c r="BL242" s="115"/>
      <c r="BM242" s="115"/>
      <c r="BN242" s="115"/>
    </row>
    <row r="243" spans="1:66" s="80" customFormat="1" ht="16" x14ac:dyDescent="0.2">
      <c r="A243" s="188"/>
      <c r="B243" s="113"/>
      <c r="C243" s="110"/>
      <c r="D243" s="189"/>
      <c r="E243" s="110"/>
      <c r="F243" s="110"/>
      <c r="G243" s="72"/>
      <c r="H243" s="73"/>
      <c r="I243" s="110"/>
      <c r="J243" s="190"/>
      <c r="K243" s="112"/>
      <c r="L243" s="112"/>
      <c r="M243" s="112"/>
      <c r="N243" s="112"/>
      <c r="O243" s="112"/>
      <c r="P243" s="112"/>
      <c r="Q243" s="112"/>
      <c r="R243" s="112"/>
      <c r="S243" s="112"/>
      <c r="T243" s="112"/>
      <c r="U243" s="112"/>
      <c r="V243" s="112"/>
      <c r="W243" s="112"/>
      <c r="X243" s="112"/>
      <c r="Y243" s="112"/>
      <c r="Z243" s="112"/>
      <c r="AA243" s="112"/>
      <c r="AB243" s="112"/>
      <c r="AC243" s="112"/>
      <c r="AD243" s="114"/>
      <c r="AE243" s="113"/>
      <c r="AF243" s="114"/>
      <c r="AG243" s="114"/>
      <c r="AH243" s="114"/>
      <c r="AI243" s="115"/>
      <c r="AJ243" s="74"/>
      <c r="AK243" s="75"/>
      <c r="AL243" s="76"/>
      <c r="AM243" s="76"/>
      <c r="AN243" s="77"/>
      <c r="AO243" s="76"/>
      <c r="AP243" s="77"/>
      <c r="AQ243" s="76"/>
      <c r="AR243" s="77"/>
      <c r="AS243" s="76"/>
      <c r="AT243" s="77"/>
      <c r="AU243" s="76"/>
      <c r="AV243" s="77"/>
      <c r="AW243" s="76"/>
      <c r="AX243" s="77"/>
      <c r="AY243" s="76"/>
      <c r="AZ243" s="77"/>
      <c r="BA243" s="84"/>
      <c r="BB243" s="84"/>
      <c r="BC243" s="78"/>
      <c r="BD243" s="79"/>
      <c r="BE243" s="79"/>
      <c r="BF243" s="79"/>
      <c r="BG243" s="187"/>
      <c r="BH243" s="187"/>
      <c r="BI243" s="187"/>
      <c r="BJ243" s="187"/>
      <c r="BK243" s="110"/>
      <c r="BL243" s="115"/>
      <c r="BM243" s="115"/>
      <c r="BN243" s="115"/>
    </row>
    <row r="244" spans="1:66" s="80" customFormat="1" ht="16" x14ac:dyDescent="0.2">
      <c r="A244" s="188"/>
      <c r="B244" s="113"/>
      <c r="C244" s="110"/>
      <c r="D244" s="189"/>
      <c r="E244" s="110"/>
      <c r="F244" s="110"/>
      <c r="G244" s="72"/>
      <c r="H244" s="73"/>
      <c r="I244" s="110"/>
      <c r="J244" s="190"/>
      <c r="K244" s="112"/>
      <c r="L244" s="112"/>
      <c r="M244" s="112"/>
      <c r="N244" s="112"/>
      <c r="O244" s="112"/>
      <c r="P244" s="112"/>
      <c r="Q244" s="112"/>
      <c r="R244" s="112"/>
      <c r="S244" s="112"/>
      <c r="T244" s="112"/>
      <c r="U244" s="112"/>
      <c r="V244" s="112"/>
      <c r="W244" s="112"/>
      <c r="X244" s="112"/>
      <c r="Y244" s="112"/>
      <c r="Z244" s="112"/>
      <c r="AA244" s="112"/>
      <c r="AB244" s="112"/>
      <c r="AC244" s="112"/>
      <c r="AD244" s="114"/>
      <c r="AE244" s="113"/>
      <c r="AF244" s="114"/>
      <c r="AG244" s="114"/>
      <c r="AH244" s="114"/>
      <c r="AI244" s="115"/>
      <c r="AJ244" s="74"/>
      <c r="AK244" s="75"/>
      <c r="AL244" s="76"/>
      <c r="AM244" s="76"/>
      <c r="AN244" s="77"/>
      <c r="AO244" s="76"/>
      <c r="AP244" s="77"/>
      <c r="AQ244" s="76"/>
      <c r="AR244" s="77"/>
      <c r="AS244" s="76"/>
      <c r="AT244" s="77"/>
      <c r="AU244" s="76"/>
      <c r="AV244" s="77"/>
      <c r="AW244" s="76"/>
      <c r="AX244" s="77"/>
      <c r="AY244" s="76"/>
      <c r="AZ244" s="77"/>
      <c r="BA244" s="84"/>
      <c r="BB244" s="84"/>
      <c r="BC244" s="78"/>
      <c r="BD244" s="79"/>
      <c r="BE244" s="79"/>
      <c r="BF244" s="79"/>
      <c r="BG244" s="187"/>
      <c r="BH244" s="187"/>
      <c r="BI244" s="187"/>
      <c r="BJ244" s="187"/>
      <c r="BK244" s="110"/>
      <c r="BL244" s="115"/>
      <c r="BM244" s="115"/>
      <c r="BN244" s="115"/>
    </row>
    <row r="245" spans="1:66" s="80" customFormat="1" ht="16" x14ac:dyDescent="0.2">
      <c r="A245" s="188"/>
      <c r="B245" s="113"/>
      <c r="C245" s="110"/>
      <c r="D245" s="189"/>
      <c r="E245" s="110"/>
      <c r="F245" s="110"/>
      <c r="G245" s="72"/>
      <c r="H245" s="73"/>
      <c r="I245" s="110"/>
      <c r="J245" s="190"/>
      <c r="K245" s="112"/>
      <c r="L245" s="112"/>
      <c r="M245" s="112"/>
      <c r="N245" s="112"/>
      <c r="O245" s="112"/>
      <c r="P245" s="112"/>
      <c r="Q245" s="112"/>
      <c r="R245" s="112"/>
      <c r="S245" s="112"/>
      <c r="T245" s="112"/>
      <c r="U245" s="112"/>
      <c r="V245" s="112"/>
      <c r="W245" s="112"/>
      <c r="X245" s="112"/>
      <c r="Y245" s="112"/>
      <c r="Z245" s="112"/>
      <c r="AA245" s="112"/>
      <c r="AB245" s="112"/>
      <c r="AC245" s="112"/>
      <c r="AD245" s="114"/>
      <c r="AE245" s="113"/>
      <c r="AF245" s="114"/>
      <c r="AG245" s="114"/>
      <c r="AH245" s="114"/>
      <c r="AI245" s="115"/>
      <c r="AJ245" s="74"/>
      <c r="AK245" s="75"/>
      <c r="AL245" s="76"/>
      <c r="AM245" s="76"/>
      <c r="AN245" s="77"/>
      <c r="AO245" s="76"/>
      <c r="AP245" s="77"/>
      <c r="AQ245" s="76"/>
      <c r="AR245" s="77"/>
      <c r="AS245" s="76"/>
      <c r="AT245" s="77"/>
      <c r="AU245" s="76"/>
      <c r="AV245" s="77"/>
      <c r="AW245" s="76"/>
      <c r="AX245" s="77"/>
      <c r="AY245" s="76"/>
      <c r="AZ245" s="77"/>
      <c r="BA245" s="84"/>
      <c r="BB245" s="84"/>
      <c r="BC245" s="78"/>
      <c r="BD245" s="79"/>
      <c r="BE245" s="79"/>
      <c r="BF245" s="79"/>
      <c r="BG245" s="187"/>
      <c r="BH245" s="187"/>
      <c r="BI245" s="187"/>
      <c r="BJ245" s="187"/>
      <c r="BK245" s="110"/>
      <c r="BL245" s="115"/>
      <c r="BM245" s="115"/>
      <c r="BN245" s="115"/>
    </row>
    <row r="246" spans="1:66" s="80" customFormat="1" ht="16" x14ac:dyDescent="0.2">
      <c r="A246" s="188"/>
      <c r="B246" s="113"/>
      <c r="C246" s="110"/>
      <c r="D246" s="189"/>
      <c r="E246" s="110"/>
      <c r="F246" s="110"/>
      <c r="G246" s="72"/>
      <c r="H246" s="73"/>
      <c r="I246" s="110"/>
      <c r="J246" s="190"/>
      <c r="K246" s="112"/>
      <c r="L246" s="112"/>
      <c r="M246" s="112"/>
      <c r="N246" s="112"/>
      <c r="O246" s="112"/>
      <c r="P246" s="112"/>
      <c r="Q246" s="112"/>
      <c r="R246" s="112"/>
      <c r="S246" s="112"/>
      <c r="T246" s="112"/>
      <c r="U246" s="112"/>
      <c r="V246" s="112"/>
      <c r="W246" s="112"/>
      <c r="X246" s="112"/>
      <c r="Y246" s="112"/>
      <c r="Z246" s="112"/>
      <c r="AA246" s="112"/>
      <c r="AB246" s="112"/>
      <c r="AC246" s="112"/>
      <c r="AD246" s="114"/>
      <c r="AE246" s="113"/>
      <c r="AF246" s="114"/>
      <c r="AG246" s="114"/>
      <c r="AH246" s="114"/>
      <c r="AI246" s="115"/>
      <c r="AJ246" s="74"/>
      <c r="AK246" s="75"/>
      <c r="AL246" s="76"/>
      <c r="AM246" s="76"/>
      <c r="AN246" s="77"/>
      <c r="AO246" s="76"/>
      <c r="AP246" s="77"/>
      <c r="AQ246" s="76"/>
      <c r="AR246" s="77"/>
      <c r="AS246" s="76"/>
      <c r="AT246" s="77"/>
      <c r="AU246" s="76"/>
      <c r="AV246" s="77"/>
      <c r="AW246" s="76"/>
      <c r="AX246" s="77"/>
      <c r="AY246" s="76"/>
      <c r="AZ246" s="77"/>
      <c r="BA246" s="84"/>
      <c r="BB246" s="84"/>
      <c r="BC246" s="78"/>
      <c r="BD246" s="79"/>
      <c r="BE246" s="79"/>
      <c r="BF246" s="79"/>
      <c r="BG246" s="187"/>
      <c r="BH246" s="187"/>
      <c r="BI246" s="187"/>
      <c r="BJ246" s="187"/>
      <c r="BK246" s="110"/>
      <c r="BL246" s="115"/>
      <c r="BM246" s="115"/>
      <c r="BN246" s="115"/>
    </row>
    <row r="247" spans="1:66" s="80" customFormat="1" ht="16" x14ac:dyDescent="0.2">
      <c r="A247" s="188"/>
      <c r="B247" s="113"/>
      <c r="C247" s="110"/>
      <c r="D247" s="189"/>
      <c r="E247" s="110"/>
      <c r="F247" s="110"/>
      <c r="G247" s="72"/>
      <c r="H247" s="73"/>
      <c r="I247" s="110"/>
      <c r="J247" s="190"/>
      <c r="K247" s="112"/>
      <c r="L247" s="112"/>
      <c r="M247" s="112"/>
      <c r="N247" s="112"/>
      <c r="O247" s="112"/>
      <c r="P247" s="112"/>
      <c r="Q247" s="112"/>
      <c r="R247" s="112"/>
      <c r="S247" s="112"/>
      <c r="T247" s="112"/>
      <c r="U247" s="112"/>
      <c r="V247" s="112"/>
      <c r="W247" s="112"/>
      <c r="X247" s="112"/>
      <c r="Y247" s="112"/>
      <c r="Z247" s="112"/>
      <c r="AA247" s="112"/>
      <c r="AB247" s="112"/>
      <c r="AC247" s="112"/>
      <c r="AD247" s="114"/>
      <c r="AE247" s="113"/>
      <c r="AF247" s="114"/>
      <c r="AG247" s="114"/>
      <c r="AH247" s="114"/>
      <c r="AI247" s="115"/>
      <c r="AJ247" s="74"/>
      <c r="AK247" s="75"/>
      <c r="AL247" s="76"/>
      <c r="AM247" s="76"/>
      <c r="AN247" s="77"/>
      <c r="AO247" s="76"/>
      <c r="AP247" s="77"/>
      <c r="AQ247" s="76"/>
      <c r="AR247" s="77"/>
      <c r="AS247" s="76"/>
      <c r="AT247" s="77"/>
      <c r="AU247" s="76"/>
      <c r="AV247" s="77"/>
      <c r="AW247" s="76"/>
      <c r="AX247" s="77"/>
      <c r="AY247" s="76"/>
      <c r="AZ247" s="77"/>
      <c r="BA247" s="84"/>
      <c r="BB247" s="84"/>
      <c r="BC247" s="78"/>
      <c r="BD247" s="79"/>
      <c r="BE247" s="79"/>
      <c r="BF247" s="79"/>
      <c r="BG247" s="187"/>
      <c r="BH247" s="187"/>
      <c r="BI247" s="187"/>
      <c r="BJ247" s="187"/>
      <c r="BK247" s="110"/>
      <c r="BL247" s="115"/>
      <c r="BM247" s="115"/>
      <c r="BN247" s="115"/>
    </row>
    <row r="248" spans="1:66" s="80" customFormat="1" ht="16" x14ac:dyDescent="0.2">
      <c r="A248" s="188"/>
      <c r="B248" s="113"/>
      <c r="C248" s="110"/>
      <c r="D248" s="189"/>
      <c r="E248" s="110"/>
      <c r="F248" s="110"/>
      <c r="G248" s="72"/>
      <c r="H248" s="73"/>
      <c r="I248" s="110"/>
      <c r="J248" s="190"/>
      <c r="K248" s="112"/>
      <c r="L248" s="112"/>
      <c r="M248" s="112"/>
      <c r="N248" s="112"/>
      <c r="O248" s="112"/>
      <c r="P248" s="112"/>
      <c r="Q248" s="112"/>
      <c r="R248" s="112"/>
      <c r="S248" s="112"/>
      <c r="T248" s="112"/>
      <c r="U248" s="112"/>
      <c r="V248" s="112"/>
      <c r="W248" s="112"/>
      <c r="X248" s="112"/>
      <c r="Y248" s="112"/>
      <c r="Z248" s="112"/>
      <c r="AA248" s="112"/>
      <c r="AB248" s="112"/>
      <c r="AC248" s="112"/>
      <c r="AD248" s="114"/>
      <c r="AE248" s="113"/>
      <c r="AF248" s="114"/>
      <c r="AG248" s="114"/>
      <c r="AH248" s="114"/>
      <c r="AI248" s="115"/>
      <c r="AJ248" s="74"/>
      <c r="AK248" s="75"/>
      <c r="AL248" s="76"/>
      <c r="AM248" s="76"/>
      <c r="AN248" s="77"/>
      <c r="AO248" s="76"/>
      <c r="AP248" s="77"/>
      <c r="AQ248" s="76"/>
      <c r="AR248" s="77"/>
      <c r="AS248" s="76"/>
      <c r="AT248" s="77"/>
      <c r="AU248" s="76"/>
      <c r="AV248" s="77"/>
      <c r="AW248" s="76"/>
      <c r="AX248" s="77"/>
      <c r="AY248" s="76"/>
      <c r="AZ248" s="77"/>
      <c r="BA248" s="84"/>
      <c r="BB248" s="84"/>
      <c r="BC248" s="78"/>
      <c r="BD248" s="79"/>
      <c r="BE248" s="79"/>
      <c r="BF248" s="79"/>
      <c r="BG248" s="187"/>
      <c r="BH248" s="187"/>
      <c r="BI248" s="187"/>
      <c r="BJ248" s="187"/>
      <c r="BK248" s="110"/>
      <c r="BL248" s="115"/>
      <c r="BM248" s="115"/>
      <c r="BN248" s="115"/>
    </row>
    <row r="249" spans="1:66" s="80" customFormat="1" ht="16" x14ac:dyDescent="0.2">
      <c r="A249" s="188"/>
      <c r="B249" s="113"/>
      <c r="C249" s="110"/>
      <c r="D249" s="189"/>
      <c r="E249" s="110"/>
      <c r="F249" s="110"/>
      <c r="G249" s="72"/>
      <c r="H249" s="73"/>
      <c r="I249" s="110"/>
      <c r="J249" s="190"/>
      <c r="K249" s="112"/>
      <c r="L249" s="112"/>
      <c r="M249" s="112"/>
      <c r="N249" s="112"/>
      <c r="O249" s="112"/>
      <c r="P249" s="112"/>
      <c r="Q249" s="112"/>
      <c r="R249" s="112"/>
      <c r="S249" s="112"/>
      <c r="T249" s="112"/>
      <c r="U249" s="112"/>
      <c r="V249" s="112"/>
      <c r="W249" s="112"/>
      <c r="X249" s="112"/>
      <c r="Y249" s="112"/>
      <c r="Z249" s="112"/>
      <c r="AA249" s="112"/>
      <c r="AB249" s="112"/>
      <c r="AC249" s="112"/>
      <c r="AD249" s="114"/>
      <c r="AE249" s="113"/>
      <c r="AF249" s="114"/>
      <c r="AG249" s="114"/>
      <c r="AH249" s="114"/>
      <c r="AI249" s="115"/>
      <c r="AJ249" s="74"/>
      <c r="AK249" s="75"/>
      <c r="AL249" s="76"/>
      <c r="AM249" s="76"/>
      <c r="AN249" s="77"/>
      <c r="AO249" s="76"/>
      <c r="AP249" s="77"/>
      <c r="AQ249" s="76"/>
      <c r="AR249" s="77"/>
      <c r="AS249" s="76"/>
      <c r="AT249" s="77"/>
      <c r="AU249" s="76"/>
      <c r="AV249" s="77"/>
      <c r="AW249" s="76"/>
      <c r="AX249" s="77"/>
      <c r="AY249" s="76"/>
      <c r="AZ249" s="77"/>
      <c r="BA249" s="84"/>
      <c r="BB249" s="84"/>
      <c r="BC249" s="78"/>
      <c r="BD249" s="79"/>
      <c r="BE249" s="79"/>
      <c r="BF249" s="79"/>
      <c r="BG249" s="187"/>
      <c r="BH249" s="187"/>
      <c r="BI249" s="187"/>
      <c r="BJ249" s="187"/>
      <c r="BK249" s="110"/>
      <c r="BL249" s="115"/>
      <c r="BM249" s="115"/>
      <c r="BN249" s="115"/>
    </row>
    <row r="250" spans="1:66" s="80" customFormat="1" ht="16" x14ac:dyDescent="0.2">
      <c r="A250" s="188"/>
      <c r="B250" s="113"/>
      <c r="C250" s="110"/>
      <c r="D250" s="189"/>
      <c r="E250" s="110"/>
      <c r="F250" s="110"/>
      <c r="G250" s="72"/>
      <c r="H250" s="73"/>
      <c r="I250" s="110"/>
      <c r="J250" s="190"/>
      <c r="K250" s="112"/>
      <c r="L250" s="112"/>
      <c r="M250" s="112"/>
      <c r="N250" s="112"/>
      <c r="O250" s="112"/>
      <c r="P250" s="112"/>
      <c r="Q250" s="112"/>
      <c r="R250" s="112"/>
      <c r="S250" s="112"/>
      <c r="T250" s="112"/>
      <c r="U250" s="112"/>
      <c r="V250" s="112"/>
      <c r="W250" s="112"/>
      <c r="X250" s="112"/>
      <c r="Y250" s="112"/>
      <c r="Z250" s="112"/>
      <c r="AA250" s="112"/>
      <c r="AB250" s="112"/>
      <c r="AC250" s="112"/>
      <c r="AD250" s="114"/>
      <c r="AE250" s="113"/>
      <c r="AF250" s="114"/>
      <c r="AG250" s="114"/>
      <c r="AH250" s="114"/>
      <c r="AI250" s="115"/>
      <c r="AJ250" s="74"/>
      <c r="AK250" s="75"/>
      <c r="AL250" s="76"/>
      <c r="AM250" s="76"/>
      <c r="AN250" s="77"/>
      <c r="AO250" s="76"/>
      <c r="AP250" s="77"/>
      <c r="AQ250" s="76"/>
      <c r="AR250" s="77"/>
      <c r="AS250" s="76"/>
      <c r="AT250" s="77"/>
      <c r="AU250" s="76"/>
      <c r="AV250" s="77"/>
      <c r="AW250" s="76"/>
      <c r="AX250" s="77"/>
      <c r="AY250" s="76"/>
      <c r="AZ250" s="77"/>
      <c r="BA250" s="84"/>
      <c r="BB250" s="84"/>
      <c r="BC250" s="78"/>
      <c r="BD250" s="79"/>
      <c r="BE250" s="79"/>
      <c r="BF250" s="79"/>
      <c r="BG250" s="187"/>
      <c r="BH250" s="187"/>
      <c r="BI250" s="187"/>
      <c r="BJ250" s="187"/>
      <c r="BK250" s="110"/>
      <c r="BL250" s="115"/>
      <c r="BM250" s="115"/>
      <c r="BN250" s="115"/>
    </row>
    <row r="251" spans="1:66" s="80" customFormat="1" ht="16" x14ac:dyDescent="0.2">
      <c r="A251" s="188"/>
      <c r="B251" s="113"/>
      <c r="C251" s="110"/>
      <c r="D251" s="189"/>
      <c r="E251" s="110"/>
      <c r="F251" s="110"/>
      <c r="G251" s="72"/>
      <c r="H251" s="73"/>
      <c r="I251" s="110"/>
      <c r="J251" s="190"/>
      <c r="K251" s="112"/>
      <c r="L251" s="112"/>
      <c r="M251" s="112"/>
      <c r="N251" s="112"/>
      <c r="O251" s="112"/>
      <c r="P251" s="112"/>
      <c r="Q251" s="112"/>
      <c r="R251" s="112"/>
      <c r="S251" s="112"/>
      <c r="T251" s="112"/>
      <c r="U251" s="112"/>
      <c r="V251" s="112"/>
      <c r="W251" s="112"/>
      <c r="X251" s="112"/>
      <c r="Y251" s="112"/>
      <c r="Z251" s="112"/>
      <c r="AA251" s="112"/>
      <c r="AB251" s="112"/>
      <c r="AC251" s="112"/>
      <c r="AD251" s="114"/>
      <c r="AE251" s="113"/>
      <c r="AF251" s="114"/>
      <c r="AG251" s="114"/>
      <c r="AH251" s="114"/>
      <c r="AI251" s="115"/>
      <c r="AJ251" s="74"/>
      <c r="AK251" s="75"/>
      <c r="AL251" s="76"/>
      <c r="AM251" s="76"/>
      <c r="AN251" s="77"/>
      <c r="AO251" s="76"/>
      <c r="AP251" s="77"/>
      <c r="AQ251" s="76"/>
      <c r="AR251" s="77"/>
      <c r="AS251" s="76"/>
      <c r="AT251" s="77"/>
      <c r="AU251" s="76"/>
      <c r="AV251" s="77"/>
      <c r="AW251" s="76"/>
      <c r="AX251" s="77"/>
      <c r="AY251" s="76"/>
      <c r="AZ251" s="77"/>
      <c r="BA251" s="84"/>
      <c r="BB251" s="84"/>
      <c r="BC251" s="78"/>
      <c r="BD251" s="79"/>
      <c r="BE251" s="79"/>
      <c r="BF251" s="79"/>
      <c r="BG251" s="187"/>
      <c r="BH251" s="187"/>
      <c r="BI251" s="187"/>
      <c r="BJ251" s="187"/>
      <c r="BK251" s="110"/>
      <c r="BL251" s="115"/>
      <c r="BM251" s="115"/>
      <c r="BN251" s="115"/>
    </row>
    <row r="252" spans="1:66" s="80" customFormat="1" ht="16" x14ac:dyDescent="0.2">
      <c r="A252" s="188"/>
      <c r="B252" s="113"/>
      <c r="C252" s="110"/>
      <c r="D252" s="189"/>
      <c r="E252" s="110"/>
      <c r="F252" s="110"/>
      <c r="G252" s="72"/>
      <c r="H252" s="73"/>
      <c r="I252" s="110"/>
      <c r="J252" s="190"/>
      <c r="K252" s="112"/>
      <c r="L252" s="112"/>
      <c r="M252" s="112"/>
      <c r="N252" s="112"/>
      <c r="O252" s="112"/>
      <c r="P252" s="112"/>
      <c r="Q252" s="112"/>
      <c r="R252" s="112"/>
      <c r="S252" s="112"/>
      <c r="T252" s="112"/>
      <c r="U252" s="112"/>
      <c r="V252" s="112"/>
      <c r="W252" s="112"/>
      <c r="X252" s="112"/>
      <c r="Y252" s="112"/>
      <c r="Z252" s="112"/>
      <c r="AA252" s="112"/>
      <c r="AB252" s="112"/>
      <c r="AC252" s="112"/>
      <c r="AD252" s="114"/>
      <c r="AE252" s="113"/>
      <c r="AF252" s="114"/>
      <c r="AG252" s="114"/>
      <c r="AH252" s="114"/>
      <c r="AI252" s="115"/>
      <c r="AJ252" s="74"/>
      <c r="AK252" s="75"/>
      <c r="AL252" s="76"/>
      <c r="AM252" s="76"/>
      <c r="AN252" s="77"/>
      <c r="AO252" s="76"/>
      <c r="AP252" s="77"/>
      <c r="AQ252" s="76"/>
      <c r="AR252" s="77"/>
      <c r="AS252" s="76"/>
      <c r="AT252" s="77"/>
      <c r="AU252" s="76"/>
      <c r="AV252" s="77"/>
      <c r="AW252" s="76"/>
      <c r="AX252" s="77"/>
      <c r="AY252" s="76"/>
      <c r="AZ252" s="77"/>
      <c r="BA252" s="84"/>
      <c r="BB252" s="84"/>
      <c r="BC252" s="78"/>
      <c r="BD252" s="79"/>
      <c r="BE252" s="79"/>
      <c r="BF252" s="79"/>
      <c r="BG252" s="187"/>
      <c r="BH252" s="187"/>
      <c r="BI252" s="187"/>
      <c r="BJ252" s="187"/>
      <c r="BK252" s="110"/>
      <c r="BL252" s="115"/>
      <c r="BM252" s="115"/>
      <c r="BN252" s="115"/>
    </row>
    <row r="253" spans="1:66" s="80" customFormat="1" ht="16" x14ac:dyDescent="0.2">
      <c r="A253" s="188"/>
      <c r="B253" s="113"/>
      <c r="C253" s="110"/>
      <c r="D253" s="189"/>
      <c r="E253" s="110"/>
      <c r="F253" s="110"/>
      <c r="G253" s="72"/>
      <c r="H253" s="73"/>
      <c r="I253" s="110"/>
      <c r="J253" s="190"/>
      <c r="K253" s="112"/>
      <c r="L253" s="112"/>
      <c r="M253" s="112"/>
      <c r="N253" s="112"/>
      <c r="O253" s="112"/>
      <c r="P253" s="112"/>
      <c r="Q253" s="112"/>
      <c r="R253" s="112"/>
      <c r="S253" s="112"/>
      <c r="T253" s="112"/>
      <c r="U253" s="112"/>
      <c r="V253" s="112"/>
      <c r="W253" s="112"/>
      <c r="X253" s="112"/>
      <c r="Y253" s="112"/>
      <c r="Z253" s="112"/>
      <c r="AA253" s="112"/>
      <c r="AB253" s="112"/>
      <c r="AC253" s="112"/>
      <c r="AD253" s="114"/>
      <c r="AE253" s="113"/>
      <c r="AF253" s="114"/>
      <c r="AG253" s="114"/>
      <c r="AH253" s="114"/>
      <c r="AI253" s="115"/>
      <c r="AJ253" s="74"/>
      <c r="AK253" s="75"/>
      <c r="AL253" s="76"/>
      <c r="AM253" s="76"/>
      <c r="AN253" s="77"/>
      <c r="AO253" s="76"/>
      <c r="AP253" s="77"/>
      <c r="AQ253" s="76"/>
      <c r="AR253" s="77"/>
      <c r="AS253" s="76"/>
      <c r="AT253" s="77"/>
      <c r="AU253" s="76"/>
      <c r="AV253" s="77"/>
      <c r="AW253" s="76"/>
      <c r="AX253" s="77"/>
      <c r="AY253" s="76"/>
      <c r="AZ253" s="77"/>
      <c r="BA253" s="84"/>
      <c r="BB253" s="84"/>
      <c r="BC253" s="78"/>
      <c r="BD253" s="79"/>
      <c r="BE253" s="79"/>
      <c r="BF253" s="79"/>
      <c r="BG253" s="187"/>
      <c r="BH253" s="187"/>
      <c r="BI253" s="187"/>
      <c r="BJ253" s="187"/>
      <c r="BK253" s="110"/>
      <c r="BL253" s="115"/>
      <c r="BM253" s="115"/>
      <c r="BN253" s="115"/>
    </row>
    <row r="254" spans="1:66" s="80" customFormat="1" ht="16" x14ac:dyDescent="0.2">
      <c r="A254" s="188"/>
      <c r="B254" s="113"/>
      <c r="C254" s="110"/>
      <c r="D254" s="189"/>
      <c r="E254" s="110"/>
      <c r="F254" s="110"/>
      <c r="G254" s="72"/>
      <c r="H254" s="73"/>
      <c r="I254" s="110"/>
      <c r="J254" s="190"/>
      <c r="K254" s="112"/>
      <c r="L254" s="112"/>
      <c r="M254" s="112"/>
      <c r="N254" s="112"/>
      <c r="O254" s="112"/>
      <c r="P254" s="112"/>
      <c r="Q254" s="112"/>
      <c r="R254" s="112"/>
      <c r="S254" s="112"/>
      <c r="T254" s="112"/>
      <c r="U254" s="112"/>
      <c r="V254" s="112"/>
      <c r="W254" s="112"/>
      <c r="X254" s="112"/>
      <c r="Y254" s="112"/>
      <c r="Z254" s="112"/>
      <c r="AA254" s="112"/>
      <c r="AB254" s="112"/>
      <c r="AC254" s="112"/>
      <c r="AD254" s="114"/>
      <c r="AE254" s="113"/>
      <c r="AF254" s="114"/>
      <c r="AG254" s="114"/>
      <c r="AH254" s="114"/>
      <c r="AI254" s="115"/>
      <c r="AJ254" s="74"/>
      <c r="AK254" s="75"/>
      <c r="AL254" s="76"/>
      <c r="AM254" s="76"/>
      <c r="AN254" s="77"/>
      <c r="AO254" s="76"/>
      <c r="AP254" s="77"/>
      <c r="AQ254" s="76"/>
      <c r="AR254" s="77"/>
      <c r="AS254" s="76"/>
      <c r="AT254" s="77"/>
      <c r="AU254" s="76"/>
      <c r="AV254" s="77"/>
      <c r="AW254" s="76"/>
      <c r="AX254" s="77"/>
      <c r="AY254" s="76"/>
      <c r="AZ254" s="77"/>
      <c r="BA254" s="84"/>
      <c r="BB254" s="84"/>
      <c r="BC254" s="78"/>
      <c r="BD254" s="79"/>
      <c r="BE254" s="79"/>
      <c r="BF254" s="79"/>
      <c r="BG254" s="187"/>
      <c r="BH254" s="187"/>
      <c r="BI254" s="187"/>
      <c r="BJ254" s="187"/>
      <c r="BK254" s="110"/>
      <c r="BL254" s="115"/>
      <c r="BM254" s="115"/>
      <c r="BN254" s="115"/>
    </row>
    <row r="255" spans="1:66" s="80" customFormat="1" ht="16" x14ac:dyDescent="0.2">
      <c r="A255" s="188"/>
      <c r="B255" s="113"/>
      <c r="C255" s="110"/>
      <c r="D255" s="189"/>
      <c r="E255" s="110"/>
      <c r="F255" s="110"/>
      <c r="G255" s="72"/>
      <c r="H255" s="73"/>
      <c r="I255" s="110"/>
      <c r="J255" s="190"/>
      <c r="K255" s="112"/>
      <c r="L255" s="112"/>
      <c r="M255" s="112"/>
      <c r="N255" s="112"/>
      <c r="O255" s="112"/>
      <c r="P255" s="112"/>
      <c r="Q255" s="112"/>
      <c r="R255" s="112"/>
      <c r="S255" s="112"/>
      <c r="T255" s="112"/>
      <c r="U255" s="112"/>
      <c r="V255" s="112"/>
      <c r="W255" s="112"/>
      <c r="X255" s="112"/>
      <c r="Y255" s="112"/>
      <c r="Z255" s="112"/>
      <c r="AA255" s="112"/>
      <c r="AB255" s="112"/>
      <c r="AC255" s="112"/>
      <c r="AD255" s="114"/>
      <c r="AE255" s="113"/>
      <c r="AF255" s="114"/>
      <c r="AG255" s="114"/>
      <c r="AH255" s="114"/>
      <c r="AI255" s="115"/>
      <c r="AJ255" s="74"/>
      <c r="AK255" s="75"/>
      <c r="AL255" s="76"/>
      <c r="AM255" s="76"/>
      <c r="AN255" s="77"/>
      <c r="AO255" s="76"/>
      <c r="AP255" s="77"/>
      <c r="AQ255" s="76"/>
      <c r="AR255" s="77"/>
      <c r="AS255" s="76"/>
      <c r="AT255" s="77"/>
      <c r="AU255" s="76"/>
      <c r="AV255" s="77"/>
      <c r="AW255" s="76"/>
      <c r="AX255" s="77"/>
      <c r="AY255" s="76"/>
      <c r="AZ255" s="77"/>
      <c r="BA255" s="84"/>
      <c r="BB255" s="84"/>
      <c r="BC255" s="78"/>
      <c r="BD255" s="79"/>
      <c r="BE255" s="79"/>
      <c r="BF255" s="79"/>
      <c r="BG255" s="187"/>
      <c r="BH255" s="187"/>
      <c r="BI255" s="187"/>
      <c r="BJ255" s="187"/>
      <c r="BK255" s="110"/>
      <c r="BL255" s="115"/>
      <c r="BM255" s="115"/>
      <c r="BN255" s="115"/>
    </row>
    <row r="256" spans="1:66" s="80" customFormat="1" ht="16" x14ac:dyDescent="0.2">
      <c r="A256" s="188"/>
      <c r="B256" s="113"/>
      <c r="C256" s="110"/>
      <c r="D256" s="189"/>
      <c r="E256" s="110"/>
      <c r="F256" s="110"/>
      <c r="G256" s="72"/>
      <c r="H256" s="73"/>
      <c r="I256" s="110"/>
      <c r="J256" s="190"/>
      <c r="K256" s="112"/>
      <c r="L256" s="112"/>
      <c r="M256" s="112"/>
      <c r="N256" s="112"/>
      <c r="O256" s="112"/>
      <c r="P256" s="112"/>
      <c r="Q256" s="112"/>
      <c r="R256" s="112"/>
      <c r="S256" s="112"/>
      <c r="T256" s="112"/>
      <c r="U256" s="112"/>
      <c r="V256" s="112"/>
      <c r="W256" s="112"/>
      <c r="X256" s="112"/>
      <c r="Y256" s="112"/>
      <c r="Z256" s="112"/>
      <c r="AA256" s="112"/>
      <c r="AB256" s="112"/>
      <c r="AC256" s="112"/>
      <c r="AD256" s="114"/>
      <c r="AE256" s="113"/>
      <c r="AF256" s="114"/>
      <c r="AG256" s="114"/>
      <c r="AH256" s="114"/>
      <c r="AI256" s="115"/>
      <c r="AJ256" s="74"/>
      <c r="AK256" s="75"/>
      <c r="AL256" s="76"/>
      <c r="AM256" s="76"/>
      <c r="AN256" s="77"/>
      <c r="AO256" s="76"/>
      <c r="AP256" s="77"/>
      <c r="AQ256" s="76"/>
      <c r="AR256" s="77"/>
      <c r="AS256" s="76"/>
      <c r="AT256" s="77"/>
      <c r="AU256" s="76"/>
      <c r="AV256" s="77"/>
      <c r="AW256" s="76"/>
      <c r="AX256" s="77"/>
      <c r="AY256" s="76"/>
      <c r="AZ256" s="77"/>
      <c r="BA256" s="84"/>
      <c r="BB256" s="84"/>
      <c r="BC256" s="78"/>
      <c r="BD256" s="79"/>
      <c r="BE256" s="79"/>
      <c r="BF256" s="79"/>
      <c r="BG256" s="187"/>
      <c r="BH256" s="187"/>
      <c r="BI256" s="187"/>
      <c r="BJ256" s="187"/>
      <c r="BK256" s="110"/>
      <c r="BL256" s="115"/>
      <c r="BM256" s="115"/>
      <c r="BN256" s="115"/>
    </row>
    <row r="257" spans="1:66" s="80" customFormat="1" ht="16" x14ac:dyDescent="0.2">
      <c r="A257" s="188"/>
      <c r="B257" s="113"/>
      <c r="C257" s="110"/>
      <c r="D257" s="189"/>
      <c r="E257" s="110"/>
      <c r="F257" s="110"/>
      <c r="G257" s="72"/>
      <c r="H257" s="73"/>
      <c r="I257" s="110"/>
      <c r="J257" s="190"/>
      <c r="K257" s="112"/>
      <c r="L257" s="112"/>
      <c r="M257" s="112"/>
      <c r="N257" s="112"/>
      <c r="O257" s="112"/>
      <c r="P257" s="112"/>
      <c r="Q257" s="112"/>
      <c r="R257" s="112"/>
      <c r="S257" s="112"/>
      <c r="T257" s="112"/>
      <c r="U257" s="112"/>
      <c r="V257" s="112"/>
      <c r="W257" s="112"/>
      <c r="X257" s="112"/>
      <c r="Y257" s="112"/>
      <c r="Z257" s="112"/>
      <c r="AA257" s="112"/>
      <c r="AB257" s="112"/>
      <c r="AC257" s="112"/>
      <c r="AD257" s="114"/>
      <c r="AE257" s="113"/>
      <c r="AF257" s="114"/>
      <c r="AG257" s="114"/>
      <c r="AH257" s="114"/>
      <c r="AI257" s="115"/>
      <c r="AJ257" s="74"/>
      <c r="AK257" s="75"/>
      <c r="AL257" s="76"/>
      <c r="AM257" s="76"/>
      <c r="AN257" s="77"/>
      <c r="AO257" s="76"/>
      <c r="AP257" s="77"/>
      <c r="AQ257" s="76"/>
      <c r="AR257" s="77"/>
      <c r="AS257" s="76"/>
      <c r="AT257" s="77"/>
      <c r="AU257" s="76"/>
      <c r="AV257" s="77"/>
      <c r="AW257" s="76"/>
      <c r="AX257" s="77"/>
      <c r="AY257" s="76"/>
      <c r="AZ257" s="77"/>
      <c r="BA257" s="84"/>
      <c r="BB257" s="84"/>
      <c r="BC257" s="78"/>
      <c r="BD257" s="79"/>
      <c r="BE257" s="79"/>
      <c r="BF257" s="79"/>
      <c r="BG257" s="187"/>
      <c r="BH257" s="187"/>
      <c r="BI257" s="187"/>
      <c r="BJ257" s="187"/>
      <c r="BK257" s="110"/>
      <c r="BL257" s="115"/>
      <c r="BM257" s="115"/>
      <c r="BN257" s="115"/>
    </row>
    <row r="258" spans="1:66" s="80" customFormat="1" ht="16" x14ac:dyDescent="0.2">
      <c r="A258" s="188"/>
      <c r="B258" s="113"/>
      <c r="C258" s="110"/>
      <c r="D258" s="189"/>
      <c r="E258" s="110"/>
      <c r="F258" s="110"/>
      <c r="G258" s="72"/>
      <c r="H258" s="73"/>
      <c r="I258" s="110"/>
      <c r="J258" s="190"/>
      <c r="K258" s="112"/>
      <c r="L258" s="112"/>
      <c r="M258" s="112"/>
      <c r="N258" s="112"/>
      <c r="O258" s="112"/>
      <c r="P258" s="112"/>
      <c r="Q258" s="112"/>
      <c r="R258" s="112"/>
      <c r="S258" s="112"/>
      <c r="T258" s="112"/>
      <c r="U258" s="112"/>
      <c r="V258" s="112"/>
      <c r="W258" s="112"/>
      <c r="X258" s="112"/>
      <c r="Y258" s="112"/>
      <c r="Z258" s="112"/>
      <c r="AA258" s="112"/>
      <c r="AB258" s="112"/>
      <c r="AC258" s="112"/>
      <c r="AD258" s="114"/>
      <c r="AE258" s="113"/>
      <c r="AF258" s="114"/>
      <c r="AG258" s="114"/>
      <c r="AH258" s="114"/>
      <c r="AI258" s="115"/>
      <c r="AJ258" s="74"/>
      <c r="AK258" s="75"/>
      <c r="AL258" s="76"/>
      <c r="AM258" s="76"/>
      <c r="AN258" s="77"/>
      <c r="AO258" s="76"/>
      <c r="AP258" s="77"/>
      <c r="AQ258" s="76"/>
      <c r="AR258" s="77"/>
      <c r="AS258" s="76"/>
      <c r="AT258" s="77"/>
      <c r="AU258" s="76"/>
      <c r="AV258" s="77"/>
      <c r="AW258" s="76"/>
      <c r="AX258" s="77"/>
      <c r="AY258" s="76"/>
      <c r="AZ258" s="77"/>
      <c r="BA258" s="84"/>
      <c r="BB258" s="84"/>
      <c r="BC258" s="78"/>
      <c r="BD258" s="79"/>
      <c r="BE258" s="79"/>
      <c r="BF258" s="79"/>
      <c r="BG258" s="187"/>
      <c r="BH258" s="187"/>
      <c r="BI258" s="187"/>
      <c r="BJ258" s="187"/>
      <c r="BK258" s="110"/>
      <c r="BL258" s="115"/>
      <c r="BM258" s="115"/>
      <c r="BN258" s="115"/>
    </row>
    <row r="259" spans="1:66" s="80" customFormat="1" ht="16" x14ac:dyDescent="0.2">
      <c r="A259" s="188"/>
      <c r="B259" s="113"/>
      <c r="C259" s="110"/>
      <c r="D259" s="189"/>
      <c r="E259" s="110"/>
      <c r="F259" s="110"/>
      <c r="G259" s="72"/>
      <c r="H259" s="73"/>
      <c r="I259" s="110"/>
      <c r="J259" s="190"/>
      <c r="K259" s="112"/>
      <c r="L259" s="112"/>
      <c r="M259" s="112"/>
      <c r="N259" s="112"/>
      <c r="O259" s="112"/>
      <c r="P259" s="112"/>
      <c r="Q259" s="112"/>
      <c r="R259" s="112"/>
      <c r="S259" s="112"/>
      <c r="T259" s="112"/>
      <c r="U259" s="112"/>
      <c r="V259" s="112"/>
      <c r="W259" s="112"/>
      <c r="X259" s="112"/>
      <c r="Y259" s="112"/>
      <c r="Z259" s="112"/>
      <c r="AA259" s="112"/>
      <c r="AB259" s="112"/>
      <c r="AC259" s="112"/>
      <c r="AD259" s="114"/>
      <c r="AE259" s="113"/>
      <c r="AF259" s="114"/>
      <c r="AG259" s="114"/>
      <c r="AH259" s="114"/>
      <c r="AI259" s="115"/>
      <c r="AJ259" s="74"/>
      <c r="AK259" s="75"/>
      <c r="AL259" s="76"/>
      <c r="AM259" s="76"/>
      <c r="AN259" s="77"/>
      <c r="AO259" s="76"/>
      <c r="AP259" s="77"/>
      <c r="AQ259" s="76"/>
      <c r="AR259" s="77"/>
      <c r="AS259" s="76"/>
      <c r="AT259" s="77"/>
      <c r="AU259" s="76"/>
      <c r="AV259" s="77"/>
      <c r="AW259" s="76"/>
      <c r="AX259" s="77"/>
      <c r="AY259" s="76"/>
      <c r="AZ259" s="77"/>
      <c r="BA259" s="84"/>
      <c r="BB259" s="84"/>
      <c r="BC259" s="78"/>
      <c r="BD259" s="79"/>
      <c r="BE259" s="79"/>
      <c r="BF259" s="79"/>
      <c r="BG259" s="187"/>
      <c r="BH259" s="187"/>
      <c r="BI259" s="187"/>
      <c r="BJ259" s="187"/>
      <c r="BK259" s="110"/>
      <c r="BL259" s="115"/>
      <c r="BM259" s="115"/>
      <c r="BN259" s="115"/>
    </row>
    <row r="260" spans="1:66" s="80" customFormat="1" ht="16" x14ac:dyDescent="0.2">
      <c r="A260" s="188"/>
      <c r="B260" s="113"/>
      <c r="C260" s="110"/>
      <c r="D260" s="189"/>
      <c r="E260" s="110"/>
      <c r="F260" s="110"/>
      <c r="G260" s="72"/>
      <c r="H260" s="73"/>
      <c r="I260" s="110"/>
      <c r="J260" s="190"/>
      <c r="K260" s="112"/>
      <c r="L260" s="112"/>
      <c r="M260" s="112"/>
      <c r="N260" s="112"/>
      <c r="O260" s="112"/>
      <c r="P260" s="112"/>
      <c r="Q260" s="112"/>
      <c r="R260" s="112"/>
      <c r="S260" s="112"/>
      <c r="T260" s="112"/>
      <c r="U260" s="112"/>
      <c r="V260" s="112"/>
      <c r="W260" s="112"/>
      <c r="X260" s="112"/>
      <c r="Y260" s="112"/>
      <c r="Z260" s="112"/>
      <c r="AA260" s="112"/>
      <c r="AB260" s="112"/>
      <c r="AC260" s="112"/>
      <c r="AD260" s="114"/>
      <c r="AE260" s="113"/>
      <c r="AF260" s="114"/>
      <c r="AG260" s="114"/>
      <c r="AH260" s="114"/>
      <c r="AI260" s="115"/>
      <c r="AJ260" s="74"/>
      <c r="AK260" s="75"/>
      <c r="AL260" s="76"/>
      <c r="AM260" s="76"/>
      <c r="AN260" s="77"/>
      <c r="AO260" s="76"/>
      <c r="AP260" s="77"/>
      <c r="AQ260" s="76"/>
      <c r="AR260" s="77"/>
      <c r="AS260" s="76"/>
      <c r="AT260" s="77"/>
      <c r="AU260" s="76"/>
      <c r="AV260" s="77"/>
      <c r="AW260" s="76"/>
      <c r="AX260" s="77"/>
      <c r="AY260" s="76"/>
      <c r="AZ260" s="77"/>
      <c r="BA260" s="84"/>
      <c r="BB260" s="84"/>
      <c r="BC260" s="78"/>
      <c r="BD260" s="79"/>
      <c r="BE260" s="79"/>
      <c r="BF260" s="79"/>
      <c r="BG260" s="187"/>
      <c r="BH260" s="187"/>
      <c r="BI260" s="187"/>
      <c r="BJ260" s="187"/>
      <c r="BK260" s="110"/>
      <c r="BL260" s="115"/>
      <c r="BM260" s="115"/>
      <c r="BN260" s="115"/>
    </row>
    <row r="261" spans="1:66" s="80" customFormat="1" ht="16" x14ac:dyDescent="0.2">
      <c r="A261" s="188"/>
      <c r="B261" s="113"/>
      <c r="C261" s="110"/>
      <c r="D261" s="189"/>
      <c r="E261" s="110"/>
      <c r="F261" s="110"/>
      <c r="G261" s="72"/>
      <c r="H261" s="73"/>
      <c r="I261" s="110"/>
      <c r="J261" s="190"/>
      <c r="K261" s="112"/>
      <c r="L261" s="112"/>
      <c r="M261" s="112"/>
      <c r="N261" s="112"/>
      <c r="O261" s="112"/>
      <c r="P261" s="112"/>
      <c r="Q261" s="112"/>
      <c r="R261" s="112"/>
      <c r="S261" s="112"/>
      <c r="T261" s="112"/>
      <c r="U261" s="112"/>
      <c r="V261" s="112"/>
      <c r="W261" s="112"/>
      <c r="X261" s="112"/>
      <c r="Y261" s="112"/>
      <c r="Z261" s="112"/>
      <c r="AA261" s="112"/>
      <c r="AB261" s="112"/>
      <c r="AC261" s="112"/>
      <c r="AD261" s="114"/>
      <c r="AE261" s="113"/>
      <c r="AF261" s="114"/>
      <c r="AG261" s="114"/>
      <c r="AH261" s="114"/>
      <c r="AI261" s="115"/>
      <c r="AJ261" s="74"/>
      <c r="AK261" s="75"/>
      <c r="AL261" s="76"/>
      <c r="AM261" s="76"/>
      <c r="AN261" s="77"/>
      <c r="AO261" s="76"/>
      <c r="AP261" s="77"/>
      <c r="AQ261" s="76"/>
      <c r="AR261" s="77"/>
      <c r="AS261" s="76"/>
      <c r="AT261" s="77"/>
      <c r="AU261" s="76"/>
      <c r="AV261" s="77"/>
      <c r="AW261" s="76"/>
      <c r="AX261" s="77"/>
      <c r="AY261" s="76"/>
      <c r="AZ261" s="77"/>
      <c r="BA261" s="84"/>
      <c r="BB261" s="84"/>
      <c r="BC261" s="78"/>
      <c r="BD261" s="79"/>
      <c r="BE261" s="79"/>
      <c r="BF261" s="79"/>
      <c r="BG261" s="187"/>
      <c r="BH261" s="187"/>
      <c r="BI261" s="187"/>
      <c r="BJ261" s="187"/>
      <c r="BK261" s="110"/>
      <c r="BL261" s="115"/>
      <c r="BM261" s="115"/>
      <c r="BN261" s="115"/>
    </row>
    <row r="262" spans="1:66" s="80" customFormat="1" ht="16" x14ac:dyDescent="0.2">
      <c r="A262" s="188"/>
      <c r="B262" s="113"/>
      <c r="C262" s="110"/>
      <c r="D262" s="189"/>
      <c r="E262" s="110"/>
      <c r="F262" s="110"/>
      <c r="G262" s="72"/>
      <c r="H262" s="73"/>
      <c r="I262" s="110"/>
      <c r="J262" s="190"/>
      <c r="K262" s="112"/>
      <c r="L262" s="112"/>
      <c r="M262" s="112"/>
      <c r="N262" s="112"/>
      <c r="O262" s="112"/>
      <c r="P262" s="112"/>
      <c r="Q262" s="112"/>
      <c r="R262" s="112"/>
      <c r="S262" s="112"/>
      <c r="T262" s="112"/>
      <c r="U262" s="112"/>
      <c r="V262" s="112"/>
      <c r="W262" s="112"/>
      <c r="X262" s="112"/>
      <c r="Y262" s="112"/>
      <c r="Z262" s="112"/>
      <c r="AA262" s="112"/>
      <c r="AB262" s="112"/>
      <c r="AC262" s="112"/>
      <c r="AD262" s="114"/>
      <c r="AE262" s="113"/>
      <c r="AF262" s="114"/>
      <c r="AG262" s="114"/>
      <c r="AH262" s="114"/>
      <c r="AI262" s="115"/>
      <c r="AJ262" s="74"/>
      <c r="AK262" s="75"/>
      <c r="AL262" s="76"/>
      <c r="AM262" s="76"/>
      <c r="AN262" s="77"/>
      <c r="AO262" s="76"/>
      <c r="AP262" s="77"/>
      <c r="AQ262" s="76"/>
      <c r="AR262" s="77"/>
      <c r="AS262" s="76"/>
      <c r="AT262" s="77"/>
      <c r="AU262" s="76"/>
      <c r="AV262" s="77"/>
      <c r="AW262" s="76"/>
      <c r="AX262" s="77"/>
      <c r="AY262" s="76"/>
      <c r="AZ262" s="77"/>
      <c r="BA262" s="84"/>
      <c r="BB262" s="84"/>
      <c r="BC262" s="78"/>
      <c r="BD262" s="79"/>
      <c r="BE262" s="79"/>
      <c r="BF262" s="79"/>
      <c r="BG262" s="187"/>
      <c r="BH262" s="187"/>
      <c r="BI262" s="187"/>
      <c r="BJ262" s="187"/>
      <c r="BK262" s="110"/>
      <c r="BL262" s="115"/>
      <c r="BM262" s="115"/>
      <c r="BN262" s="115"/>
    </row>
    <row r="263" spans="1:66" s="80" customFormat="1" ht="16" x14ac:dyDescent="0.2">
      <c r="A263" s="188"/>
      <c r="B263" s="113"/>
      <c r="C263" s="110"/>
      <c r="D263" s="189"/>
      <c r="E263" s="110"/>
      <c r="F263" s="110"/>
      <c r="G263" s="72"/>
      <c r="H263" s="73"/>
      <c r="I263" s="110"/>
      <c r="J263" s="190"/>
      <c r="K263" s="112"/>
      <c r="L263" s="112"/>
      <c r="M263" s="112"/>
      <c r="N263" s="112"/>
      <c r="O263" s="112"/>
      <c r="P263" s="112"/>
      <c r="Q263" s="112"/>
      <c r="R263" s="112"/>
      <c r="S263" s="112"/>
      <c r="T263" s="112"/>
      <c r="U263" s="112"/>
      <c r="V263" s="112"/>
      <c r="W263" s="112"/>
      <c r="X263" s="112"/>
      <c r="Y263" s="112"/>
      <c r="Z263" s="112"/>
      <c r="AA263" s="112"/>
      <c r="AB263" s="112"/>
      <c r="AC263" s="112"/>
      <c r="AD263" s="114"/>
      <c r="AE263" s="113"/>
      <c r="AF263" s="114"/>
      <c r="AG263" s="114"/>
      <c r="AH263" s="114"/>
      <c r="AI263" s="115"/>
      <c r="AJ263" s="74"/>
      <c r="AK263" s="75"/>
      <c r="AL263" s="76"/>
      <c r="AM263" s="76"/>
      <c r="AN263" s="77"/>
      <c r="AO263" s="76"/>
      <c r="AP263" s="77"/>
      <c r="AQ263" s="76"/>
      <c r="AR263" s="77"/>
      <c r="AS263" s="76"/>
      <c r="AT263" s="77"/>
      <c r="AU263" s="76"/>
      <c r="AV263" s="77"/>
      <c r="AW263" s="76"/>
      <c r="AX263" s="77"/>
      <c r="AY263" s="76"/>
      <c r="AZ263" s="77"/>
      <c r="BA263" s="84"/>
      <c r="BB263" s="84"/>
      <c r="BC263" s="78"/>
      <c r="BD263" s="79"/>
      <c r="BE263" s="79"/>
      <c r="BF263" s="79"/>
      <c r="BG263" s="187"/>
      <c r="BH263" s="187"/>
      <c r="BI263" s="187"/>
      <c r="BJ263" s="187"/>
      <c r="BK263" s="110"/>
      <c r="BL263" s="115"/>
      <c r="BM263" s="115"/>
      <c r="BN263" s="115"/>
    </row>
    <row r="264" spans="1:66" s="80" customFormat="1" ht="16" x14ac:dyDescent="0.2">
      <c r="A264" s="188"/>
      <c r="B264" s="113"/>
      <c r="C264" s="110"/>
      <c r="D264" s="189"/>
      <c r="E264" s="110"/>
      <c r="F264" s="110"/>
      <c r="G264" s="72"/>
      <c r="H264" s="73"/>
      <c r="I264" s="110"/>
      <c r="J264" s="190"/>
      <c r="K264" s="112"/>
      <c r="L264" s="112"/>
      <c r="M264" s="112"/>
      <c r="N264" s="112"/>
      <c r="O264" s="112"/>
      <c r="P264" s="112"/>
      <c r="Q264" s="112"/>
      <c r="R264" s="112"/>
      <c r="S264" s="112"/>
      <c r="T264" s="112"/>
      <c r="U264" s="112"/>
      <c r="V264" s="112"/>
      <c r="W264" s="112"/>
      <c r="X264" s="112"/>
      <c r="Y264" s="112"/>
      <c r="Z264" s="112"/>
      <c r="AA264" s="112"/>
      <c r="AB264" s="112"/>
      <c r="AC264" s="112"/>
      <c r="AD264" s="114"/>
      <c r="AE264" s="113"/>
      <c r="AF264" s="114"/>
      <c r="AG264" s="114"/>
      <c r="AH264" s="114"/>
      <c r="AI264" s="115"/>
      <c r="AJ264" s="74"/>
      <c r="AK264" s="75"/>
      <c r="AL264" s="76"/>
      <c r="AM264" s="76"/>
      <c r="AN264" s="77"/>
      <c r="AO264" s="76"/>
      <c r="AP264" s="77"/>
      <c r="AQ264" s="76"/>
      <c r="AR264" s="77"/>
      <c r="AS264" s="76"/>
      <c r="AT264" s="77"/>
      <c r="AU264" s="76"/>
      <c r="AV264" s="77"/>
      <c r="AW264" s="76"/>
      <c r="AX264" s="77"/>
      <c r="AY264" s="76"/>
      <c r="AZ264" s="77"/>
      <c r="BA264" s="84"/>
      <c r="BB264" s="84"/>
      <c r="BC264" s="78"/>
      <c r="BD264" s="79"/>
      <c r="BE264" s="79"/>
      <c r="BF264" s="79"/>
      <c r="BG264" s="187"/>
      <c r="BH264" s="187"/>
      <c r="BI264" s="187"/>
      <c r="BJ264" s="187"/>
      <c r="BK264" s="110"/>
      <c r="BL264" s="115"/>
      <c r="BM264" s="115"/>
      <c r="BN264" s="115"/>
    </row>
    <row r="265" spans="1:66" s="80" customFormat="1" ht="16" x14ac:dyDescent="0.2">
      <c r="A265" s="188"/>
      <c r="B265" s="113"/>
      <c r="C265" s="110"/>
      <c r="D265" s="189"/>
      <c r="E265" s="110"/>
      <c r="F265" s="110"/>
      <c r="G265" s="72"/>
      <c r="H265" s="73"/>
      <c r="I265" s="110"/>
      <c r="J265" s="190"/>
      <c r="K265" s="112"/>
      <c r="L265" s="112"/>
      <c r="M265" s="112"/>
      <c r="N265" s="112"/>
      <c r="O265" s="112"/>
      <c r="P265" s="112"/>
      <c r="Q265" s="112"/>
      <c r="R265" s="112"/>
      <c r="S265" s="112"/>
      <c r="T265" s="112"/>
      <c r="U265" s="112"/>
      <c r="V265" s="112"/>
      <c r="W265" s="112"/>
      <c r="X265" s="112"/>
      <c r="Y265" s="112"/>
      <c r="Z265" s="112"/>
      <c r="AA265" s="112"/>
      <c r="AB265" s="112"/>
      <c r="AC265" s="112"/>
      <c r="AD265" s="114"/>
      <c r="AE265" s="113"/>
      <c r="AF265" s="114"/>
      <c r="AG265" s="114"/>
      <c r="AH265" s="114"/>
      <c r="AI265" s="115"/>
      <c r="AJ265" s="74"/>
      <c r="AK265" s="75"/>
      <c r="AL265" s="76"/>
      <c r="AM265" s="76"/>
      <c r="AN265" s="77"/>
      <c r="AO265" s="76"/>
      <c r="AP265" s="77"/>
      <c r="AQ265" s="76"/>
      <c r="AR265" s="77"/>
      <c r="AS265" s="76"/>
      <c r="AT265" s="77"/>
      <c r="AU265" s="76"/>
      <c r="AV265" s="77"/>
      <c r="AW265" s="76"/>
      <c r="AX265" s="77"/>
      <c r="AY265" s="76"/>
      <c r="AZ265" s="77"/>
      <c r="BA265" s="84"/>
      <c r="BB265" s="84"/>
      <c r="BC265" s="78"/>
      <c r="BD265" s="79"/>
      <c r="BE265" s="79"/>
      <c r="BF265" s="79"/>
      <c r="BG265" s="187"/>
      <c r="BH265" s="187"/>
      <c r="BI265" s="187"/>
      <c r="BJ265" s="187"/>
      <c r="BK265" s="110"/>
      <c r="BL265" s="115"/>
      <c r="BM265" s="115"/>
      <c r="BN265" s="115"/>
    </row>
    <row r="266" spans="1:66" s="80" customFormat="1" ht="16" x14ac:dyDescent="0.2">
      <c r="A266" s="188"/>
      <c r="B266" s="113"/>
      <c r="C266" s="110"/>
      <c r="D266" s="189"/>
      <c r="E266" s="110"/>
      <c r="F266" s="110"/>
      <c r="G266" s="72"/>
      <c r="H266" s="73"/>
      <c r="I266" s="110"/>
      <c r="J266" s="190"/>
      <c r="K266" s="112"/>
      <c r="L266" s="112"/>
      <c r="M266" s="112"/>
      <c r="N266" s="112"/>
      <c r="O266" s="112"/>
      <c r="P266" s="112"/>
      <c r="Q266" s="112"/>
      <c r="R266" s="112"/>
      <c r="S266" s="112"/>
      <c r="T266" s="112"/>
      <c r="U266" s="112"/>
      <c r="V266" s="112"/>
      <c r="W266" s="112"/>
      <c r="X266" s="112"/>
      <c r="Y266" s="112"/>
      <c r="Z266" s="112"/>
      <c r="AA266" s="112"/>
      <c r="AB266" s="112"/>
      <c r="AC266" s="112"/>
      <c r="AD266" s="114"/>
      <c r="AE266" s="113"/>
      <c r="AF266" s="114"/>
      <c r="AG266" s="114"/>
      <c r="AH266" s="114"/>
      <c r="AI266" s="115"/>
      <c r="AJ266" s="74"/>
      <c r="AK266" s="75"/>
      <c r="AL266" s="76"/>
      <c r="AM266" s="76"/>
      <c r="AN266" s="77"/>
      <c r="AO266" s="76"/>
      <c r="AP266" s="77"/>
      <c r="AQ266" s="76"/>
      <c r="AR266" s="77"/>
      <c r="AS266" s="76"/>
      <c r="AT266" s="77"/>
      <c r="AU266" s="76"/>
      <c r="AV266" s="77"/>
      <c r="AW266" s="76"/>
      <c r="AX266" s="77"/>
      <c r="AY266" s="76"/>
      <c r="AZ266" s="77"/>
      <c r="BA266" s="84"/>
      <c r="BB266" s="84"/>
      <c r="BC266" s="78"/>
      <c r="BD266" s="79"/>
      <c r="BE266" s="79"/>
      <c r="BF266" s="79"/>
      <c r="BG266" s="187"/>
      <c r="BH266" s="187"/>
      <c r="BI266" s="187"/>
      <c r="BJ266" s="187"/>
      <c r="BK266" s="110"/>
      <c r="BL266" s="115"/>
      <c r="BM266" s="115"/>
      <c r="BN266" s="115"/>
    </row>
    <row r="267" spans="1:66" s="80" customFormat="1" ht="16" x14ac:dyDescent="0.2">
      <c r="A267" s="188"/>
      <c r="B267" s="113"/>
      <c r="C267" s="110"/>
      <c r="D267" s="189"/>
      <c r="E267" s="110"/>
      <c r="F267" s="110"/>
      <c r="G267" s="72"/>
      <c r="H267" s="73"/>
      <c r="I267" s="110"/>
      <c r="J267" s="190"/>
      <c r="K267" s="112"/>
      <c r="L267" s="112"/>
      <c r="M267" s="112"/>
      <c r="N267" s="112"/>
      <c r="O267" s="112"/>
      <c r="P267" s="112"/>
      <c r="Q267" s="112"/>
      <c r="R267" s="112"/>
      <c r="S267" s="112"/>
      <c r="T267" s="112"/>
      <c r="U267" s="112"/>
      <c r="V267" s="112"/>
      <c r="W267" s="112"/>
      <c r="X267" s="112"/>
      <c r="Y267" s="112"/>
      <c r="Z267" s="112"/>
      <c r="AA267" s="112"/>
      <c r="AB267" s="112"/>
      <c r="AC267" s="112"/>
      <c r="AD267" s="114"/>
      <c r="AE267" s="113"/>
      <c r="AF267" s="114"/>
      <c r="AG267" s="114"/>
      <c r="AH267" s="114"/>
      <c r="AI267" s="115"/>
      <c r="AJ267" s="74"/>
      <c r="AK267" s="75"/>
      <c r="AL267" s="76"/>
      <c r="AM267" s="76"/>
      <c r="AN267" s="77"/>
      <c r="AO267" s="76"/>
      <c r="AP267" s="77"/>
      <c r="AQ267" s="76"/>
      <c r="AR267" s="77"/>
      <c r="AS267" s="76"/>
      <c r="AT267" s="77"/>
      <c r="AU267" s="76"/>
      <c r="AV267" s="77"/>
      <c r="AW267" s="76"/>
      <c r="AX267" s="77"/>
      <c r="AY267" s="76"/>
      <c r="AZ267" s="77"/>
      <c r="BA267" s="84"/>
      <c r="BB267" s="84"/>
      <c r="BC267" s="78"/>
      <c r="BD267" s="79"/>
      <c r="BE267" s="79"/>
      <c r="BF267" s="79"/>
      <c r="BG267" s="187"/>
      <c r="BH267" s="187"/>
      <c r="BI267" s="187"/>
      <c r="BJ267" s="187"/>
      <c r="BK267" s="110"/>
      <c r="BL267" s="115"/>
      <c r="BM267" s="115"/>
      <c r="BN267" s="115"/>
    </row>
    <row r="268" spans="1:66" s="80" customFormat="1" ht="16" x14ac:dyDescent="0.2">
      <c r="A268" s="188"/>
      <c r="B268" s="113"/>
      <c r="C268" s="110"/>
      <c r="D268" s="189"/>
      <c r="E268" s="110"/>
      <c r="F268" s="110"/>
      <c r="G268" s="72"/>
      <c r="H268" s="73"/>
      <c r="I268" s="110"/>
      <c r="J268" s="190"/>
      <c r="K268" s="112"/>
      <c r="L268" s="112"/>
      <c r="M268" s="112"/>
      <c r="N268" s="112"/>
      <c r="O268" s="112"/>
      <c r="P268" s="112"/>
      <c r="Q268" s="112"/>
      <c r="R268" s="112"/>
      <c r="S268" s="112"/>
      <c r="T268" s="112"/>
      <c r="U268" s="112"/>
      <c r="V268" s="112"/>
      <c r="W268" s="112"/>
      <c r="X268" s="112"/>
      <c r="Y268" s="112"/>
      <c r="Z268" s="112"/>
      <c r="AA268" s="112"/>
      <c r="AB268" s="112"/>
      <c r="AC268" s="112"/>
      <c r="AD268" s="114"/>
      <c r="AE268" s="113"/>
      <c r="AF268" s="114"/>
      <c r="AG268" s="114"/>
      <c r="AH268" s="114"/>
      <c r="AI268" s="115"/>
      <c r="AJ268" s="74"/>
      <c r="AK268" s="75"/>
      <c r="AL268" s="76"/>
      <c r="AM268" s="76"/>
      <c r="AN268" s="77"/>
      <c r="AO268" s="76"/>
      <c r="AP268" s="77"/>
      <c r="AQ268" s="76"/>
      <c r="AR268" s="77"/>
      <c r="AS268" s="76"/>
      <c r="AT268" s="77"/>
      <c r="AU268" s="76"/>
      <c r="AV268" s="77"/>
      <c r="AW268" s="76"/>
      <c r="AX268" s="77"/>
      <c r="AY268" s="76"/>
      <c r="AZ268" s="77"/>
      <c r="BA268" s="84"/>
      <c r="BB268" s="84"/>
      <c r="BC268" s="78"/>
      <c r="BD268" s="79"/>
      <c r="BE268" s="79"/>
      <c r="BF268" s="79"/>
      <c r="BG268" s="187"/>
      <c r="BH268" s="187"/>
      <c r="BI268" s="187"/>
      <c r="BJ268" s="187"/>
      <c r="BK268" s="110"/>
      <c r="BL268" s="115"/>
      <c r="BM268" s="115"/>
      <c r="BN268" s="115"/>
    </row>
    <row r="269" spans="1:66" s="80" customFormat="1" ht="16" x14ac:dyDescent="0.2">
      <c r="A269" s="188"/>
      <c r="B269" s="113"/>
      <c r="C269" s="110"/>
      <c r="D269" s="189"/>
      <c r="E269" s="110"/>
      <c r="F269" s="110"/>
      <c r="G269" s="72"/>
      <c r="H269" s="73"/>
      <c r="I269" s="110"/>
      <c r="J269" s="190"/>
      <c r="K269" s="112"/>
      <c r="L269" s="112"/>
      <c r="M269" s="112"/>
      <c r="N269" s="112"/>
      <c r="O269" s="112"/>
      <c r="P269" s="112"/>
      <c r="Q269" s="112"/>
      <c r="R269" s="112"/>
      <c r="S269" s="112"/>
      <c r="T269" s="112"/>
      <c r="U269" s="112"/>
      <c r="V269" s="112"/>
      <c r="W269" s="112"/>
      <c r="X269" s="112"/>
      <c r="Y269" s="112"/>
      <c r="Z269" s="112"/>
      <c r="AA269" s="112"/>
      <c r="AB269" s="112"/>
      <c r="AC269" s="112"/>
      <c r="AD269" s="114"/>
      <c r="AE269" s="113"/>
      <c r="AF269" s="114"/>
      <c r="AG269" s="114"/>
      <c r="AH269" s="114"/>
      <c r="AI269" s="115"/>
      <c r="AJ269" s="74"/>
      <c r="AK269" s="75"/>
      <c r="AL269" s="76"/>
      <c r="AM269" s="76"/>
      <c r="AN269" s="77"/>
      <c r="AO269" s="76"/>
      <c r="AP269" s="77"/>
      <c r="AQ269" s="76"/>
      <c r="AR269" s="77"/>
      <c r="AS269" s="76"/>
      <c r="AT269" s="77"/>
      <c r="AU269" s="76"/>
      <c r="AV269" s="77"/>
      <c r="AW269" s="76"/>
      <c r="AX269" s="77"/>
      <c r="AY269" s="76"/>
      <c r="AZ269" s="77"/>
      <c r="BA269" s="84"/>
      <c r="BB269" s="84"/>
      <c r="BC269" s="78"/>
      <c r="BD269" s="79"/>
      <c r="BE269" s="79"/>
      <c r="BF269" s="79"/>
      <c r="BG269" s="187"/>
      <c r="BH269" s="187"/>
      <c r="BI269" s="187"/>
      <c r="BJ269" s="187"/>
      <c r="BK269" s="110"/>
      <c r="BL269" s="115"/>
      <c r="BM269" s="115"/>
      <c r="BN269" s="115"/>
    </row>
    <row r="270" spans="1:66" s="80" customFormat="1" ht="16" x14ac:dyDescent="0.2">
      <c r="A270" s="188"/>
      <c r="B270" s="113"/>
      <c r="C270" s="110"/>
      <c r="D270" s="189"/>
      <c r="E270" s="110"/>
      <c r="F270" s="110"/>
      <c r="G270" s="72"/>
      <c r="H270" s="73"/>
      <c r="I270" s="110"/>
      <c r="J270" s="190"/>
      <c r="K270" s="112"/>
      <c r="L270" s="112"/>
      <c r="M270" s="112"/>
      <c r="N270" s="112"/>
      <c r="O270" s="112"/>
      <c r="P270" s="112"/>
      <c r="Q270" s="112"/>
      <c r="R270" s="112"/>
      <c r="S270" s="112"/>
      <c r="T270" s="112"/>
      <c r="U270" s="112"/>
      <c r="V270" s="112"/>
      <c r="W270" s="112"/>
      <c r="X270" s="112"/>
      <c r="Y270" s="112"/>
      <c r="Z270" s="112"/>
      <c r="AA270" s="112"/>
      <c r="AB270" s="112"/>
      <c r="AC270" s="112"/>
      <c r="AD270" s="114"/>
      <c r="AE270" s="113"/>
      <c r="AF270" s="114"/>
      <c r="AG270" s="114"/>
      <c r="AH270" s="114"/>
      <c r="AI270" s="115"/>
      <c r="AJ270" s="74"/>
      <c r="AK270" s="75"/>
      <c r="AL270" s="76"/>
      <c r="AM270" s="76"/>
      <c r="AN270" s="77"/>
      <c r="AO270" s="76"/>
      <c r="AP270" s="77"/>
      <c r="AQ270" s="76"/>
      <c r="AR270" s="77"/>
      <c r="AS270" s="76"/>
      <c r="AT270" s="77"/>
      <c r="AU270" s="76"/>
      <c r="AV270" s="77"/>
      <c r="AW270" s="76"/>
      <c r="AX270" s="77"/>
      <c r="AY270" s="76"/>
      <c r="AZ270" s="77"/>
      <c r="BA270" s="84"/>
      <c r="BB270" s="84"/>
      <c r="BC270" s="78"/>
      <c r="BD270" s="79"/>
      <c r="BE270" s="79"/>
      <c r="BF270" s="79"/>
      <c r="BG270" s="187"/>
      <c r="BH270" s="187"/>
      <c r="BI270" s="187"/>
      <c r="BJ270" s="187"/>
      <c r="BK270" s="110"/>
      <c r="BL270" s="115"/>
      <c r="BM270" s="115"/>
      <c r="BN270" s="115"/>
    </row>
    <row r="271" spans="1:66" s="80" customFormat="1" ht="16" x14ac:dyDescent="0.2">
      <c r="A271" s="188"/>
      <c r="B271" s="113"/>
      <c r="C271" s="110"/>
      <c r="D271" s="189"/>
      <c r="E271" s="110"/>
      <c r="F271" s="110"/>
      <c r="G271" s="72"/>
      <c r="H271" s="73"/>
      <c r="I271" s="110"/>
      <c r="J271" s="190"/>
      <c r="K271" s="112"/>
      <c r="L271" s="112"/>
      <c r="M271" s="112"/>
      <c r="N271" s="112"/>
      <c r="O271" s="112"/>
      <c r="P271" s="112"/>
      <c r="Q271" s="112"/>
      <c r="R271" s="112"/>
      <c r="S271" s="112"/>
      <c r="T271" s="112"/>
      <c r="U271" s="112"/>
      <c r="V271" s="112"/>
      <c r="W271" s="112"/>
      <c r="X271" s="112"/>
      <c r="Y271" s="112"/>
      <c r="Z271" s="112"/>
      <c r="AA271" s="112"/>
      <c r="AB271" s="112"/>
      <c r="AC271" s="112"/>
      <c r="AD271" s="114"/>
      <c r="AE271" s="113"/>
      <c r="AF271" s="114"/>
      <c r="AG271" s="114"/>
      <c r="AH271" s="114"/>
      <c r="AI271" s="115"/>
      <c r="AJ271" s="74"/>
      <c r="AK271" s="75"/>
      <c r="AL271" s="76"/>
      <c r="AM271" s="76"/>
      <c r="AN271" s="77"/>
      <c r="AO271" s="76"/>
      <c r="AP271" s="77"/>
      <c r="AQ271" s="76"/>
      <c r="AR271" s="77"/>
      <c r="AS271" s="76"/>
      <c r="AT271" s="77"/>
      <c r="AU271" s="76"/>
      <c r="AV271" s="77"/>
      <c r="AW271" s="76"/>
      <c r="AX271" s="77"/>
      <c r="AY271" s="76"/>
      <c r="AZ271" s="77"/>
      <c r="BA271" s="84"/>
      <c r="BB271" s="84"/>
      <c r="BC271" s="78"/>
      <c r="BD271" s="79"/>
      <c r="BE271" s="79"/>
      <c r="BF271" s="79"/>
      <c r="BG271" s="187"/>
      <c r="BH271" s="187"/>
      <c r="BI271" s="187"/>
      <c r="BJ271" s="187"/>
      <c r="BK271" s="110"/>
      <c r="BL271" s="115"/>
      <c r="BM271" s="115"/>
      <c r="BN271" s="115"/>
    </row>
    <row r="272" spans="1:66" s="80" customFormat="1" ht="16" x14ac:dyDescent="0.2">
      <c r="A272" s="188"/>
      <c r="B272" s="113"/>
      <c r="C272" s="110"/>
      <c r="D272" s="189"/>
      <c r="E272" s="110"/>
      <c r="F272" s="110"/>
      <c r="G272" s="72"/>
      <c r="H272" s="73"/>
      <c r="I272" s="110"/>
      <c r="J272" s="190"/>
      <c r="K272" s="112"/>
      <c r="L272" s="112"/>
      <c r="M272" s="112"/>
      <c r="N272" s="112"/>
      <c r="O272" s="112"/>
      <c r="P272" s="112"/>
      <c r="Q272" s="112"/>
      <c r="R272" s="112"/>
      <c r="S272" s="112"/>
      <c r="T272" s="112"/>
      <c r="U272" s="112"/>
      <c r="V272" s="112"/>
      <c r="W272" s="112"/>
      <c r="X272" s="112"/>
      <c r="Y272" s="112"/>
      <c r="Z272" s="112"/>
      <c r="AA272" s="112"/>
      <c r="AB272" s="112"/>
      <c r="AC272" s="112"/>
      <c r="AD272" s="114"/>
      <c r="AE272" s="113"/>
      <c r="AF272" s="114"/>
      <c r="AG272" s="114"/>
      <c r="AH272" s="114"/>
      <c r="AI272" s="115"/>
      <c r="AJ272" s="74"/>
      <c r="AK272" s="75"/>
      <c r="AL272" s="76"/>
      <c r="AM272" s="76"/>
      <c r="AN272" s="77"/>
      <c r="AO272" s="76"/>
      <c r="AP272" s="77"/>
      <c r="AQ272" s="76"/>
      <c r="AR272" s="77"/>
      <c r="AS272" s="76"/>
      <c r="AT272" s="77"/>
      <c r="AU272" s="76"/>
      <c r="AV272" s="77"/>
      <c r="AW272" s="76"/>
      <c r="AX272" s="77"/>
      <c r="AY272" s="76"/>
      <c r="AZ272" s="77"/>
      <c r="BA272" s="84"/>
      <c r="BB272" s="84"/>
      <c r="BC272" s="78"/>
      <c r="BD272" s="79"/>
      <c r="BE272" s="79"/>
      <c r="BF272" s="79"/>
      <c r="BG272" s="187"/>
      <c r="BH272" s="187"/>
      <c r="BI272" s="187"/>
      <c r="BJ272" s="187"/>
      <c r="BK272" s="110"/>
      <c r="BL272" s="115"/>
      <c r="BM272" s="115"/>
      <c r="BN272" s="115"/>
    </row>
    <row r="273" spans="1:66" s="80" customFormat="1" ht="16" x14ac:dyDescent="0.2">
      <c r="A273" s="188"/>
      <c r="B273" s="113"/>
      <c r="C273" s="110"/>
      <c r="D273" s="189"/>
      <c r="E273" s="110"/>
      <c r="F273" s="110"/>
      <c r="G273" s="72"/>
      <c r="H273" s="73"/>
      <c r="I273" s="110"/>
      <c r="J273" s="190"/>
      <c r="K273" s="112"/>
      <c r="L273" s="112"/>
      <c r="M273" s="112"/>
      <c r="N273" s="112"/>
      <c r="O273" s="112"/>
      <c r="P273" s="112"/>
      <c r="Q273" s="112"/>
      <c r="R273" s="112"/>
      <c r="S273" s="112"/>
      <c r="T273" s="112"/>
      <c r="U273" s="112"/>
      <c r="V273" s="112"/>
      <c r="W273" s="112"/>
      <c r="X273" s="112"/>
      <c r="Y273" s="112"/>
      <c r="Z273" s="112"/>
      <c r="AA273" s="112"/>
      <c r="AB273" s="112"/>
      <c r="AC273" s="112"/>
      <c r="AD273" s="114"/>
      <c r="AE273" s="113"/>
      <c r="AF273" s="114"/>
      <c r="AG273" s="114"/>
      <c r="AH273" s="114"/>
      <c r="AI273" s="115"/>
      <c r="AJ273" s="74"/>
      <c r="AK273" s="75"/>
      <c r="AL273" s="76"/>
      <c r="AM273" s="76"/>
      <c r="AN273" s="77"/>
      <c r="AO273" s="76"/>
      <c r="AP273" s="77"/>
      <c r="AQ273" s="76"/>
      <c r="AR273" s="77"/>
      <c r="AS273" s="76"/>
      <c r="AT273" s="77"/>
      <c r="AU273" s="76"/>
      <c r="AV273" s="77"/>
      <c r="AW273" s="76"/>
      <c r="AX273" s="77"/>
      <c r="AY273" s="76"/>
      <c r="AZ273" s="77"/>
      <c r="BA273" s="84"/>
      <c r="BB273" s="84"/>
      <c r="BC273" s="78"/>
      <c r="BD273" s="79"/>
      <c r="BE273" s="79"/>
      <c r="BF273" s="79"/>
      <c r="BG273" s="187"/>
      <c r="BH273" s="187"/>
      <c r="BI273" s="187"/>
      <c r="BJ273" s="187"/>
      <c r="BK273" s="110"/>
      <c r="BL273" s="115"/>
      <c r="BM273" s="115"/>
      <c r="BN273" s="115"/>
    </row>
    <row r="274" spans="1:66" s="80" customFormat="1" ht="16" x14ac:dyDescent="0.2">
      <c r="A274" s="188"/>
      <c r="B274" s="113"/>
      <c r="C274" s="110"/>
      <c r="D274" s="189"/>
      <c r="E274" s="110"/>
      <c r="F274" s="110"/>
      <c r="G274" s="72"/>
      <c r="H274" s="73"/>
      <c r="I274" s="110"/>
      <c r="J274" s="190"/>
      <c r="K274" s="112"/>
      <c r="L274" s="112"/>
      <c r="M274" s="112"/>
      <c r="N274" s="112"/>
      <c r="O274" s="112"/>
      <c r="P274" s="112"/>
      <c r="Q274" s="112"/>
      <c r="R274" s="112"/>
      <c r="S274" s="112"/>
      <c r="T274" s="112"/>
      <c r="U274" s="112"/>
      <c r="V274" s="112"/>
      <c r="W274" s="112"/>
      <c r="X274" s="112"/>
      <c r="Y274" s="112"/>
      <c r="Z274" s="112"/>
      <c r="AA274" s="112"/>
      <c r="AB274" s="112"/>
      <c r="AC274" s="112"/>
      <c r="AD274" s="114"/>
      <c r="AE274" s="113"/>
      <c r="AF274" s="114"/>
      <c r="AG274" s="114"/>
      <c r="AH274" s="114"/>
      <c r="AI274" s="115"/>
      <c r="AJ274" s="74"/>
      <c r="AK274" s="75"/>
      <c r="AL274" s="76"/>
      <c r="AM274" s="76"/>
      <c r="AN274" s="77"/>
      <c r="AO274" s="76"/>
      <c r="AP274" s="77"/>
      <c r="AQ274" s="76"/>
      <c r="AR274" s="77"/>
      <c r="AS274" s="76"/>
      <c r="AT274" s="77"/>
      <c r="AU274" s="76"/>
      <c r="AV274" s="77"/>
      <c r="AW274" s="76"/>
      <c r="AX274" s="77"/>
      <c r="AY274" s="76"/>
      <c r="AZ274" s="77"/>
      <c r="BA274" s="84"/>
      <c r="BB274" s="84"/>
      <c r="BC274" s="78"/>
      <c r="BD274" s="79"/>
      <c r="BE274" s="79"/>
      <c r="BF274" s="79"/>
      <c r="BG274" s="187"/>
      <c r="BH274" s="187"/>
      <c r="BI274" s="187"/>
      <c r="BJ274" s="187"/>
      <c r="BK274" s="110"/>
      <c r="BL274" s="115"/>
      <c r="BM274" s="115"/>
      <c r="BN274" s="115"/>
    </row>
    <row r="275" spans="1:66" s="80" customFormat="1" ht="16" x14ac:dyDescent="0.2">
      <c r="A275" s="188"/>
      <c r="B275" s="113"/>
      <c r="C275" s="110"/>
      <c r="D275" s="189"/>
      <c r="E275" s="110"/>
      <c r="F275" s="110"/>
      <c r="G275" s="72"/>
      <c r="H275" s="73"/>
      <c r="I275" s="110"/>
      <c r="J275" s="190"/>
      <c r="K275" s="112"/>
      <c r="L275" s="112"/>
      <c r="M275" s="112"/>
      <c r="N275" s="112"/>
      <c r="O275" s="112"/>
      <c r="P275" s="112"/>
      <c r="Q275" s="112"/>
      <c r="R275" s="112"/>
      <c r="S275" s="112"/>
      <c r="T275" s="112"/>
      <c r="U275" s="112"/>
      <c r="V275" s="112"/>
      <c r="W275" s="112"/>
      <c r="X275" s="112"/>
      <c r="Y275" s="112"/>
      <c r="Z275" s="112"/>
      <c r="AA275" s="112"/>
      <c r="AB275" s="112"/>
      <c r="AC275" s="112"/>
      <c r="AD275" s="114"/>
      <c r="AE275" s="113"/>
      <c r="AF275" s="114"/>
      <c r="AG275" s="114"/>
      <c r="AH275" s="114"/>
      <c r="AI275" s="115"/>
      <c r="AJ275" s="74"/>
      <c r="AK275" s="75"/>
      <c r="AL275" s="76"/>
      <c r="AM275" s="76"/>
      <c r="AN275" s="77"/>
      <c r="AO275" s="76"/>
      <c r="AP275" s="77"/>
      <c r="AQ275" s="76"/>
      <c r="AR275" s="77"/>
      <c r="AS275" s="76"/>
      <c r="AT275" s="77"/>
      <c r="AU275" s="76"/>
      <c r="AV275" s="77"/>
      <c r="AW275" s="76"/>
      <c r="AX275" s="77"/>
      <c r="AY275" s="76"/>
      <c r="AZ275" s="77"/>
      <c r="BA275" s="84"/>
      <c r="BB275" s="84"/>
      <c r="BC275" s="78"/>
      <c r="BD275" s="79"/>
      <c r="BE275" s="79"/>
      <c r="BF275" s="79"/>
      <c r="BG275" s="187"/>
      <c r="BH275" s="187"/>
      <c r="BI275" s="187"/>
      <c r="BJ275" s="187"/>
      <c r="BK275" s="110"/>
      <c r="BL275" s="115"/>
      <c r="BM275" s="115"/>
      <c r="BN275" s="115"/>
    </row>
    <row r="276" spans="1:66" s="80" customFormat="1" ht="16" x14ac:dyDescent="0.2">
      <c r="A276" s="188"/>
      <c r="B276" s="113"/>
      <c r="C276" s="110"/>
      <c r="D276" s="189"/>
      <c r="E276" s="110"/>
      <c r="F276" s="110"/>
      <c r="G276" s="72"/>
      <c r="H276" s="73"/>
      <c r="I276" s="110"/>
      <c r="J276" s="190"/>
      <c r="K276" s="112"/>
      <c r="L276" s="112"/>
      <c r="M276" s="112"/>
      <c r="N276" s="112"/>
      <c r="O276" s="112"/>
      <c r="P276" s="112"/>
      <c r="Q276" s="112"/>
      <c r="R276" s="112"/>
      <c r="S276" s="112"/>
      <c r="T276" s="112"/>
      <c r="U276" s="112"/>
      <c r="V276" s="112"/>
      <c r="W276" s="112"/>
      <c r="X276" s="112"/>
      <c r="Y276" s="112"/>
      <c r="Z276" s="112"/>
      <c r="AA276" s="112"/>
      <c r="AB276" s="112"/>
      <c r="AC276" s="112"/>
      <c r="AD276" s="114"/>
      <c r="AE276" s="113"/>
      <c r="AF276" s="114"/>
      <c r="AG276" s="114"/>
      <c r="AH276" s="114"/>
      <c r="AI276" s="115"/>
      <c r="AJ276" s="74"/>
      <c r="AK276" s="75"/>
      <c r="AL276" s="76"/>
      <c r="AM276" s="76"/>
      <c r="AN276" s="77"/>
      <c r="AO276" s="76"/>
      <c r="AP276" s="77"/>
      <c r="AQ276" s="76"/>
      <c r="AR276" s="77"/>
      <c r="AS276" s="76"/>
      <c r="AT276" s="77"/>
      <c r="AU276" s="76"/>
      <c r="AV276" s="77"/>
      <c r="AW276" s="76"/>
      <c r="AX276" s="77"/>
      <c r="AY276" s="76"/>
      <c r="AZ276" s="77"/>
      <c r="BA276" s="84"/>
      <c r="BB276" s="84"/>
      <c r="BC276" s="78"/>
      <c r="BD276" s="79"/>
      <c r="BE276" s="79"/>
      <c r="BF276" s="79"/>
      <c r="BG276" s="187"/>
      <c r="BH276" s="187"/>
      <c r="BI276" s="187"/>
      <c r="BJ276" s="187"/>
      <c r="BK276" s="110"/>
      <c r="BL276" s="115"/>
      <c r="BM276" s="115"/>
      <c r="BN276" s="115"/>
    </row>
    <row r="277" spans="1:66" s="80" customFormat="1" ht="16" x14ac:dyDescent="0.2">
      <c r="A277" s="188"/>
      <c r="B277" s="113"/>
      <c r="C277" s="110"/>
      <c r="D277" s="189"/>
      <c r="E277" s="110"/>
      <c r="F277" s="110"/>
      <c r="G277" s="72"/>
      <c r="H277" s="73"/>
      <c r="I277" s="110"/>
      <c r="J277" s="190"/>
      <c r="K277" s="112"/>
      <c r="L277" s="112"/>
      <c r="M277" s="112"/>
      <c r="N277" s="112"/>
      <c r="O277" s="112"/>
      <c r="P277" s="112"/>
      <c r="Q277" s="112"/>
      <c r="R277" s="112"/>
      <c r="S277" s="112"/>
      <c r="T277" s="112"/>
      <c r="U277" s="112"/>
      <c r="V277" s="112"/>
      <c r="W277" s="112"/>
      <c r="X277" s="112"/>
      <c r="Y277" s="112"/>
      <c r="Z277" s="112"/>
      <c r="AA277" s="112"/>
      <c r="AB277" s="112"/>
      <c r="AC277" s="112"/>
      <c r="AD277" s="114"/>
      <c r="AE277" s="113"/>
      <c r="AF277" s="114"/>
      <c r="AG277" s="114"/>
      <c r="AH277" s="114"/>
      <c r="AI277" s="115"/>
      <c r="AJ277" s="74"/>
      <c r="AK277" s="75"/>
      <c r="AL277" s="76"/>
      <c r="AM277" s="76"/>
      <c r="AN277" s="77"/>
      <c r="AO277" s="76"/>
      <c r="AP277" s="77"/>
      <c r="AQ277" s="76"/>
      <c r="AR277" s="77"/>
      <c r="AS277" s="76"/>
      <c r="AT277" s="77"/>
      <c r="AU277" s="76"/>
      <c r="AV277" s="77"/>
      <c r="AW277" s="76"/>
      <c r="AX277" s="77"/>
      <c r="AY277" s="76"/>
      <c r="AZ277" s="77"/>
      <c r="BA277" s="84"/>
      <c r="BB277" s="84"/>
      <c r="BC277" s="78"/>
      <c r="BD277" s="79"/>
      <c r="BE277" s="79"/>
      <c r="BF277" s="79"/>
      <c r="BG277" s="187"/>
      <c r="BH277" s="187"/>
      <c r="BI277" s="187"/>
      <c r="BJ277" s="187"/>
      <c r="BK277" s="110"/>
      <c r="BL277" s="115"/>
      <c r="BM277" s="115"/>
      <c r="BN277" s="115"/>
    </row>
    <row r="278" spans="1:66" s="80" customFormat="1" ht="16" x14ac:dyDescent="0.2">
      <c r="A278" s="188"/>
      <c r="B278" s="113"/>
      <c r="C278" s="110"/>
      <c r="D278" s="189"/>
      <c r="E278" s="110"/>
      <c r="F278" s="110"/>
      <c r="G278" s="72"/>
      <c r="H278" s="73"/>
      <c r="I278" s="110"/>
      <c r="J278" s="190"/>
      <c r="K278" s="112"/>
      <c r="L278" s="112"/>
      <c r="M278" s="112"/>
      <c r="N278" s="112"/>
      <c r="O278" s="112"/>
      <c r="P278" s="112"/>
      <c r="Q278" s="112"/>
      <c r="R278" s="112"/>
      <c r="S278" s="112"/>
      <c r="T278" s="112"/>
      <c r="U278" s="112"/>
      <c r="V278" s="112"/>
      <c r="W278" s="112"/>
      <c r="X278" s="112"/>
      <c r="Y278" s="112"/>
      <c r="Z278" s="112"/>
      <c r="AA278" s="112"/>
      <c r="AB278" s="112"/>
      <c r="AC278" s="112"/>
      <c r="AD278" s="114"/>
      <c r="AE278" s="113"/>
      <c r="AF278" s="114"/>
      <c r="AG278" s="114"/>
      <c r="AH278" s="114"/>
      <c r="AI278" s="115"/>
      <c r="AJ278" s="74"/>
      <c r="AK278" s="75"/>
      <c r="AL278" s="76"/>
      <c r="AM278" s="76"/>
      <c r="AN278" s="77"/>
      <c r="AO278" s="76"/>
      <c r="AP278" s="77"/>
      <c r="AQ278" s="76"/>
      <c r="AR278" s="77"/>
      <c r="AS278" s="76"/>
      <c r="AT278" s="77"/>
      <c r="AU278" s="76"/>
      <c r="AV278" s="77"/>
      <c r="AW278" s="76"/>
      <c r="AX278" s="77"/>
      <c r="AY278" s="76"/>
      <c r="AZ278" s="77"/>
      <c r="BA278" s="84"/>
      <c r="BB278" s="84"/>
      <c r="BC278" s="78"/>
      <c r="BD278" s="79"/>
      <c r="BE278" s="79"/>
      <c r="BF278" s="79"/>
      <c r="BG278" s="187"/>
      <c r="BH278" s="187"/>
      <c r="BI278" s="187"/>
      <c r="BJ278" s="187"/>
      <c r="BK278" s="110"/>
      <c r="BL278" s="115"/>
      <c r="BM278" s="115"/>
      <c r="BN278" s="115"/>
    </row>
    <row r="279" spans="1:66" s="80" customFormat="1" ht="16" x14ac:dyDescent="0.2">
      <c r="A279" s="188"/>
      <c r="B279" s="113"/>
      <c r="C279" s="110"/>
      <c r="D279" s="189"/>
      <c r="E279" s="110"/>
      <c r="F279" s="110"/>
      <c r="G279" s="72"/>
      <c r="H279" s="73"/>
      <c r="I279" s="110"/>
      <c r="J279" s="190"/>
      <c r="K279" s="112"/>
      <c r="L279" s="112"/>
      <c r="M279" s="112"/>
      <c r="N279" s="112"/>
      <c r="O279" s="112"/>
      <c r="P279" s="112"/>
      <c r="Q279" s="112"/>
      <c r="R279" s="112"/>
      <c r="S279" s="112"/>
      <c r="T279" s="112"/>
      <c r="U279" s="112"/>
      <c r="V279" s="112"/>
      <c r="W279" s="112"/>
      <c r="X279" s="112"/>
      <c r="Y279" s="112"/>
      <c r="Z279" s="112"/>
      <c r="AA279" s="112"/>
      <c r="AB279" s="112"/>
      <c r="AC279" s="112"/>
      <c r="AD279" s="114"/>
      <c r="AE279" s="113"/>
      <c r="AF279" s="114"/>
      <c r="AG279" s="114"/>
      <c r="AH279" s="114"/>
      <c r="AI279" s="115"/>
      <c r="AJ279" s="74"/>
      <c r="AK279" s="75"/>
      <c r="AL279" s="76"/>
      <c r="AM279" s="76"/>
      <c r="AN279" s="77"/>
      <c r="AO279" s="76"/>
      <c r="AP279" s="77"/>
      <c r="AQ279" s="76"/>
      <c r="AR279" s="77"/>
      <c r="AS279" s="76"/>
      <c r="AT279" s="77"/>
      <c r="AU279" s="76"/>
      <c r="AV279" s="77"/>
      <c r="AW279" s="76"/>
      <c r="AX279" s="77"/>
      <c r="AY279" s="76"/>
      <c r="AZ279" s="77"/>
      <c r="BA279" s="84"/>
      <c r="BB279" s="84"/>
      <c r="BC279" s="78"/>
      <c r="BD279" s="79"/>
      <c r="BE279" s="79"/>
      <c r="BF279" s="79"/>
      <c r="BG279" s="187"/>
      <c r="BH279" s="187"/>
      <c r="BI279" s="187"/>
      <c r="BJ279" s="187"/>
      <c r="BK279" s="110"/>
      <c r="BL279" s="115"/>
      <c r="BM279" s="115"/>
      <c r="BN279" s="115"/>
    </row>
    <row r="280" spans="1:66" s="80" customFormat="1" ht="16" x14ac:dyDescent="0.2">
      <c r="A280" s="188"/>
      <c r="B280" s="113"/>
      <c r="C280" s="110"/>
      <c r="D280" s="189"/>
      <c r="E280" s="110"/>
      <c r="F280" s="110"/>
      <c r="G280" s="72"/>
      <c r="H280" s="73"/>
      <c r="I280" s="110"/>
      <c r="J280" s="190"/>
      <c r="K280" s="112"/>
      <c r="L280" s="112"/>
      <c r="M280" s="112"/>
      <c r="N280" s="112"/>
      <c r="O280" s="112"/>
      <c r="P280" s="112"/>
      <c r="Q280" s="112"/>
      <c r="R280" s="112"/>
      <c r="S280" s="112"/>
      <c r="T280" s="112"/>
      <c r="U280" s="112"/>
      <c r="V280" s="112"/>
      <c r="W280" s="112"/>
      <c r="X280" s="112"/>
      <c r="Y280" s="112"/>
      <c r="Z280" s="112"/>
      <c r="AA280" s="112"/>
      <c r="AB280" s="112"/>
      <c r="AC280" s="112"/>
      <c r="AD280" s="114"/>
      <c r="AE280" s="113"/>
      <c r="AF280" s="114"/>
      <c r="AG280" s="114"/>
      <c r="AH280" s="114"/>
      <c r="AI280" s="115"/>
      <c r="AJ280" s="74"/>
      <c r="AK280" s="75"/>
      <c r="AL280" s="76"/>
      <c r="AM280" s="76"/>
      <c r="AN280" s="77"/>
      <c r="AO280" s="76"/>
      <c r="AP280" s="77"/>
      <c r="AQ280" s="76"/>
      <c r="AR280" s="77"/>
      <c r="AS280" s="76"/>
      <c r="AT280" s="77"/>
      <c r="AU280" s="76"/>
      <c r="AV280" s="77"/>
      <c r="AW280" s="76"/>
      <c r="AX280" s="77"/>
      <c r="AY280" s="76"/>
      <c r="AZ280" s="77"/>
      <c r="BA280" s="84"/>
      <c r="BB280" s="84"/>
      <c r="BC280" s="78"/>
      <c r="BD280" s="79"/>
      <c r="BE280" s="79"/>
      <c r="BF280" s="79"/>
      <c r="BG280" s="187"/>
      <c r="BH280" s="187"/>
      <c r="BI280" s="187"/>
      <c r="BJ280" s="187"/>
      <c r="BK280" s="110"/>
      <c r="BL280" s="115"/>
      <c r="BM280" s="115"/>
      <c r="BN280" s="115"/>
    </row>
    <row r="281" spans="1:66" s="80" customFormat="1" ht="16" x14ac:dyDescent="0.2">
      <c r="A281" s="188"/>
      <c r="B281" s="113"/>
      <c r="C281" s="110"/>
      <c r="D281" s="189"/>
      <c r="E281" s="110"/>
      <c r="F281" s="110"/>
      <c r="G281" s="72"/>
      <c r="H281" s="73"/>
      <c r="I281" s="110"/>
      <c r="J281" s="190"/>
      <c r="K281" s="112"/>
      <c r="L281" s="112"/>
      <c r="M281" s="112"/>
      <c r="N281" s="112"/>
      <c r="O281" s="112"/>
      <c r="P281" s="112"/>
      <c r="Q281" s="112"/>
      <c r="R281" s="112"/>
      <c r="S281" s="112"/>
      <c r="T281" s="112"/>
      <c r="U281" s="112"/>
      <c r="V281" s="112"/>
      <c r="W281" s="112"/>
      <c r="X281" s="112"/>
      <c r="Y281" s="112"/>
      <c r="Z281" s="112"/>
      <c r="AA281" s="112"/>
      <c r="AB281" s="112"/>
      <c r="AC281" s="112"/>
      <c r="AD281" s="114"/>
      <c r="AE281" s="113"/>
      <c r="AF281" s="114"/>
      <c r="AG281" s="114"/>
      <c r="AH281" s="114"/>
      <c r="AI281" s="115"/>
      <c r="AJ281" s="74"/>
      <c r="AK281" s="75"/>
      <c r="AL281" s="76"/>
      <c r="AM281" s="76"/>
      <c r="AN281" s="77"/>
      <c r="AO281" s="76"/>
      <c r="AP281" s="77"/>
      <c r="AQ281" s="76"/>
      <c r="AR281" s="77"/>
      <c r="AS281" s="76"/>
      <c r="AT281" s="77"/>
      <c r="AU281" s="76"/>
      <c r="AV281" s="77"/>
      <c r="AW281" s="76"/>
      <c r="AX281" s="77"/>
      <c r="AY281" s="76"/>
      <c r="AZ281" s="77"/>
      <c r="BA281" s="84"/>
      <c r="BB281" s="84"/>
      <c r="BC281" s="78"/>
      <c r="BD281" s="79"/>
      <c r="BE281" s="79"/>
      <c r="BF281" s="79"/>
      <c r="BG281" s="187"/>
      <c r="BH281" s="187"/>
      <c r="BI281" s="187"/>
      <c r="BJ281" s="187"/>
      <c r="BK281" s="110"/>
      <c r="BL281" s="115"/>
      <c r="BM281" s="115"/>
      <c r="BN281" s="115"/>
    </row>
    <row r="282" spans="1:66" s="80" customFormat="1" ht="16" x14ac:dyDescent="0.2">
      <c r="A282" s="188"/>
      <c r="B282" s="113"/>
      <c r="C282" s="110"/>
      <c r="D282" s="189"/>
      <c r="E282" s="110"/>
      <c r="F282" s="110"/>
      <c r="G282" s="72"/>
      <c r="H282" s="73"/>
      <c r="I282" s="110"/>
      <c r="J282" s="190"/>
      <c r="K282" s="112"/>
      <c r="L282" s="112"/>
      <c r="M282" s="112"/>
      <c r="N282" s="112"/>
      <c r="O282" s="112"/>
      <c r="P282" s="112"/>
      <c r="Q282" s="112"/>
      <c r="R282" s="112"/>
      <c r="S282" s="112"/>
      <c r="T282" s="112"/>
      <c r="U282" s="112"/>
      <c r="V282" s="112"/>
      <c r="W282" s="112"/>
      <c r="X282" s="112"/>
      <c r="Y282" s="112"/>
      <c r="Z282" s="112"/>
      <c r="AA282" s="112"/>
      <c r="AB282" s="112"/>
      <c r="AC282" s="112"/>
      <c r="AD282" s="114"/>
      <c r="AE282" s="113"/>
      <c r="AF282" s="114"/>
      <c r="AG282" s="114"/>
      <c r="AH282" s="114"/>
      <c r="AI282" s="115"/>
      <c r="AJ282" s="74"/>
      <c r="AK282" s="75"/>
      <c r="AL282" s="76"/>
      <c r="AM282" s="76"/>
      <c r="AN282" s="77"/>
      <c r="AO282" s="76"/>
      <c r="AP282" s="77"/>
      <c r="AQ282" s="76"/>
      <c r="AR282" s="77"/>
      <c r="AS282" s="76"/>
      <c r="AT282" s="77"/>
      <c r="AU282" s="76"/>
      <c r="AV282" s="77"/>
      <c r="AW282" s="76"/>
      <c r="AX282" s="77"/>
      <c r="AY282" s="76"/>
      <c r="AZ282" s="77"/>
      <c r="BA282" s="84"/>
      <c r="BB282" s="84"/>
      <c r="BC282" s="78"/>
      <c r="BD282" s="79"/>
      <c r="BE282" s="79"/>
      <c r="BF282" s="79"/>
      <c r="BG282" s="187"/>
      <c r="BH282" s="187"/>
      <c r="BI282" s="187"/>
      <c r="BJ282" s="187"/>
      <c r="BK282" s="110"/>
      <c r="BL282" s="115"/>
      <c r="BM282" s="115"/>
      <c r="BN282" s="115"/>
    </row>
    <row r="283" spans="1:66" s="80" customFormat="1" ht="16" x14ac:dyDescent="0.2">
      <c r="A283" s="188"/>
      <c r="B283" s="113"/>
      <c r="C283" s="110"/>
      <c r="D283" s="189"/>
      <c r="E283" s="110"/>
      <c r="F283" s="110"/>
      <c r="G283" s="72"/>
      <c r="H283" s="73"/>
      <c r="I283" s="110"/>
      <c r="J283" s="190"/>
      <c r="K283" s="112"/>
      <c r="L283" s="112"/>
      <c r="M283" s="112"/>
      <c r="N283" s="112"/>
      <c r="O283" s="112"/>
      <c r="P283" s="112"/>
      <c r="Q283" s="112"/>
      <c r="R283" s="112"/>
      <c r="S283" s="112"/>
      <c r="T283" s="112"/>
      <c r="U283" s="112"/>
      <c r="V283" s="112"/>
      <c r="W283" s="112"/>
      <c r="X283" s="112"/>
      <c r="Y283" s="112"/>
      <c r="Z283" s="112"/>
      <c r="AA283" s="112"/>
      <c r="AB283" s="112"/>
      <c r="AC283" s="112"/>
      <c r="AD283" s="114"/>
      <c r="AE283" s="113"/>
      <c r="AF283" s="114"/>
      <c r="AG283" s="114"/>
      <c r="AH283" s="114"/>
      <c r="AI283" s="115"/>
      <c r="AJ283" s="74"/>
      <c r="AK283" s="75"/>
      <c r="AL283" s="76"/>
      <c r="AM283" s="76"/>
      <c r="AN283" s="77"/>
      <c r="AO283" s="76"/>
      <c r="AP283" s="77"/>
      <c r="AQ283" s="76"/>
      <c r="AR283" s="77"/>
      <c r="AS283" s="76"/>
      <c r="AT283" s="77"/>
      <c r="AU283" s="76"/>
      <c r="AV283" s="77"/>
      <c r="AW283" s="76"/>
      <c r="AX283" s="77"/>
      <c r="AY283" s="76"/>
      <c r="AZ283" s="77"/>
      <c r="BA283" s="84"/>
      <c r="BB283" s="84"/>
      <c r="BC283" s="78"/>
      <c r="BD283" s="79"/>
      <c r="BE283" s="79"/>
      <c r="BF283" s="79"/>
      <c r="BG283" s="187"/>
      <c r="BH283" s="187"/>
      <c r="BI283" s="187"/>
      <c r="BJ283" s="187"/>
      <c r="BK283" s="110"/>
      <c r="BL283" s="115"/>
      <c r="BM283" s="115"/>
      <c r="BN283" s="115"/>
    </row>
    <row r="284" spans="1:66" s="80" customFormat="1" ht="16" x14ac:dyDescent="0.2">
      <c r="A284" s="188"/>
      <c r="B284" s="113"/>
      <c r="C284" s="110"/>
      <c r="D284" s="189"/>
      <c r="E284" s="110"/>
      <c r="F284" s="110"/>
      <c r="G284" s="72"/>
      <c r="H284" s="73"/>
      <c r="I284" s="110"/>
      <c r="J284" s="190"/>
      <c r="K284" s="112"/>
      <c r="L284" s="112"/>
      <c r="M284" s="112"/>
      <c r="N284" s="112"/>
      <c r="O284" s="112"/>
      <c r="P284" s="112"/>
      <c r="Q284" s="112"/>
      <c r="R284" s="112"/>
      <c r="S284" s="112"/>
      <c r="T284" s="112"/>
      <c r="U284" s="112"/>
      <c r="V284" s="112"/>
      <c r="W284" s="112"/>
      <c r="X284" s="112"/>
      <c r="Y284" s="112"/>
      <c r="Z284" s="112"/>
      <c r="AA284" s="112"/>
      <c r="AB284" s="112"/>
      <c r="AC284" s="112"/>
      <c r="AD284" s="114"/>
      <c r="AE284" s="113"/>
      <c r="AF284" s="114"/>
      <c r="AG284" s="114"/>
      <c r="AH284" s="114"/>
      <c r="AI284" s="115"/>
      <c r="AJ284" s="74"/>
      <c r="AK284" s="75"/>
      <c r="AL284" s="76"/>
      <c r="AM284" s="76"/>
      <c r="AN284" s="77"/>
      <c r="AO284" s="76"/>
      <c r="AP284" s="77"/>
      <c r="AQ284" s="76"/>
      <c r="AR284" s="77"/>
      <c r="AS284" s="76"/>
      <c r="AT284" s="77"/>
      <c r="AU284" s="76"/>
      <c r="AV284" s="77"/>
      <c r="AW284" s="76"/>
      <c r="AX284" s="77"/>
      <c r="AY284" s="76"/>
      <c r="AZ284" s="77"/>
      <c r="BA284" s="84"/>
      <c r="BB284" s="84"/>
      <c r="BC284" s="78"/>
      <c r="BD284" s="79"/>
      <c r="BE284" s="79"/>
      <c r="BF284" s="79"/>
      <c r="BG284" s="187"/>
      <c r="BH284" s="187"/>
      <c r="BI284" s="187"/>
      <c r="BJ284" s="187"/>
      <c r="BK284" s="110"/>
      <c r="BL284" s="115"/>
      <c r="BM284" s="115"/>
      <c r="BN284" s="115"/>
    </row>
    <row r="285" spans="1:66" s="80" customFormat="1" ht="16" x14ac:dyDescent="0.2">
      <c r="A285" s="188"/>
      <c r="B285" s="113"/>
      <c r="C285" s="110"/>
      <c r="D285" s="189"/>
      <c r="E285" s="110"/>
      <c r="F285" s="110"/>
      <c r="G285" s="72"/>
      <c r="H285" s="73"/>
      <c r="I285" s="110"/>
      <c r="J285" s="190"/>
      <c r="K285" s="112"/>
      <c r="L285" s="112"/>
      <c r="M285" s="112"/>
      <c r="N285" s="112"/>
      <c r="O285" s="112"/>
      <c r="P285" s="112"/>
      <c r="Q285" s="112"/>
      <c r="R285" s="112"/>
      <c r="S285" s="112"/>
      <c r="T285" s="112"/>
      <c r="U285" s="112"/>
      <c r="V285" s="112"/>
      <c r="W285" s="112"/>
      <c r="X285" s="112"/>
      <c r="Y285" s="112"/>
      <c r="Z285" s="112"/>
      <c r="AA285" s="112"/>
      <c r="AB285" s="112"/>
      <c r="AC285" s="112"/>
      <c r="AD285" s="114"/>
      <c r="AE285" s="113"/>
      <c r="AF285" s="114"/>
      <c r="AG285" s="114"/>
      <c r="AH285" s="114"/>
      <c r="AI285" s="115"/>
      <c r="AJ285" s="74"/>
      <c r="AK285" s="75"/>
      <c r="AL285" s="76"/>
      <c r="AM285" s="76"/>
      <c r="AN285" s="77"/>
      <c r="AO285" s="76"/>
      <c r="AP285" s="77"/>
      <c r="AQ285" s="76"/>
      <c r="AR285" s="77"/>
      <c r="AS285" s="76"/>
      <c r="AT285" s="77"/>
      <c r="AU285" s="76"/>
      <c r="AV285" s="77"/>
      <c r="AW285" s="76"/>
      <c r="AX285" s="77"/>
      <c r="AY285" s="76"/>
      <c r="AZ285" s="77"/>
      <c r="BA285" s="84"/>
      <c r="BB285" s="84"/>
      <c r="BC285" s="78"/>
      <c r="BD285" s="79"/>
      <c r="BE285" s="79"/>
      <c r="BF285" s="79"/>
      <c r="BG285" s="187"/>
      <c r="BH285" s="187"/>
      <c r="BI285" s="187"/>
      <c r="BJ285" s="187"/>
      <c r="BK285" s="110"/>
      <c r="BL285" s="115"/>
      <c r="BM285" s="115"/>
      <c r="BN285" s="115"/>
    </row>
    <row r="286" spans="1:66" s="80" customFormat="1" ht="16" x14ac:dyDescent="0.2">
      <c r="A286" s="188"/>
      <c r="B286" s="113"/>
      <c r="C286" s="110"/>
      <c r="D286" s="189"/>
      <c r="E286" s="110"/>
      <c r="F286" s="110"/>
      <c r="G286" s="72"/>
      <c r="H286" s="73"/>
      <c r="I286" s="110"/>
      <c r="J286" s="190"/>
      <c r="K286" s="112"/>
      <c r="L286" s="112"/>
      <c r="M286" s="112"/>
      <c r="N286" s="112"/>
      <c r="O286" s="112"/>
      <c r="P286" s="112"/>
      <c r="Q286" s="112"/>
      <c r="R286" s="112"/>
      <c r="S286" s="112"/>
      <c r="T286" s="112"/>
      <c r="U286" s="112"/>
      <c r="V286" s="112"/>
      <c r="W286" s="112"/>
      <c r="X286" s="112"/>
      <c r="Y286" s="112"/>
      <c r="Z286" s="112"/>
      <c r="AA286" s="112"/>
      <c r="AB286" s="112"/>
      <c r="AC286" s="112"/>
      <c r="AD286" s="114"/>
      <c r="AE286" s="113"/>
      <c r="AF286" s="114"/>
      <c r="AG286" s="114"/>
      <c r="AH286" s="114"/>
      <c r="AI286" s="115"/>
      <c r="AJ286" s="74"/>
      <c r="AK286" s="75"/>
      <c r="AL286" s="76"/>
      <c r="AM286" s="76"/>
      <c r="AN286" s="77"/>
      <c r="AO286" s="76"/>
      <c r="AP286" s="77"/>
      <c r="AQ286" s="76"/>
      <c r="AR286" s="77"/>
      <c r="AS286" s="76"/>
      <c r="AT286" s="77"/>
      <c r="AU286" s="76"/>
      <c r="AV286" s="77"/>
      <c r="AW286" s="76"/>
      <c r="AX286" s="77"/>
      <c r="AY286" s="76"/>
      <c r="AZ286" s="77"/>
      <c r="BA286" s="84"/>
      <c r="BB286" s="84"/>
      <c r="BC286" s="78"/>
      <c r="BD286" s="79"/>
      <c r="BE286" s="79"/>
      <c r="BF286" s="79"/>
      <c r="BG286" s="187"/>
      <c r="BH286" s="187"/>
      <c r="BI286" s="187"/>
      <c r="BJ286" s="187"/>
      <c r="BK286" s="110"/>
      <c r="BL286" s="115"/>
      <c r="BM286" s="115"/>
      <c r="BN286" s="115"/>
    </row>
    <row r="287" spans="1:66" s="80" customFormat="1" ht="16" x14ac:dyDescent="0.2">
      <c r="A287" s="188"/>
      <c r="B287" s="113"/>
      <c r="C287" s="110"/>
      <c r="D287" s="189"/>
      <c r="E287" s="110"/>
      <c r="F287" s="110"/>
      <c r="G287" s="72"/>
      <c r="H287" s="73"/>
      <c r="I287" s="110"/>
      <c r="J287" s="190"/>
      <c r="K287" s="112"/>
      <c r="L287" s="112"/>
      <c r="M287" s="112"/>
      <c r="N287" s="112"/>
      <c r="O287" s="112"/>
      <c r="P287" s="112"/>
      <c r="Q287" s="112"/>
      <c r="R287" s="112"/>
      <c r="S287" s="112"/>
      <c r="T287" s="112"/>
      <c r="U287" s="112"/>
      <c r="V287" s="112"/>
      <c r="W287" s="112"/>
      <c r="X287" s="112"/>
      <c r="Y287" s="112"/>
      <c r="Z287" s="112"/>
      <c r="AA287" s="112"/>
      <c r="AB287" s="112"/>
      <c r="AC287" s="112"/>
      <c r="AD287" s="114"/>
      <c r="AE287" s="113"/>
      <c r="AF287" s="114"/>
      <c r="AG287" s="114"/>
      <c r="AH287" s="114"/>
      <c r="AI287" s="115"/>
      <c r="AJ287" s="74"/>
      <c r="AK287" s="75"/>
      <c r="AL287" s="76"/>
      <c r="AM287" s="76"/>
      <c r="AN287" s="77"/>
      <c r="AO287" s="76"/>
      <c r="AP287" s="77"/>
      <c r="AQ287" s="76"/>
      <c r="AR287" s="77"/>
      <c r="AS287" s="76"/>
      <c r="AT287" s="77"/>
      <c r="AU287" s="76"/>
      <c r="AV287" s="77"/>
      <c r="AW287" s="76"/>
      <c r="AX287" s="77"/>
      <c r="AY287" s="76"/>
      <c r="AZ287" s="77"/>
      <c r="BA287" s="84"/>
      <c r="BB287" s="84"/>
      <c r="BC287" s="78"/>
      <c r="BD287" s="79"/>
      <c r="BE287" s="79"/>
      <c r="BF287" s="79"/>
      <c r="BG287" s="187"/>
      <c r="BH287" s="187"/>
      <c r="BI287" s="187"/>
      <c r="BJ287" s="187"/>
      <c r="BK287" s="110"/>
      <c r="BL287" s="115"/>
      <c r="BM287" s="115"/>
      <c r="BN287" s="115"/>
    </row>
    <row r="288" spans="1:66" s="80" customFormat="1" ht="16" x14ac:dyDescent="0.2">
      <c r="A288" s="188"/>
      <c r="B288" s="113"/>
      <c r="C288" s="110"/>
      <c r="D288" s="189"/>
      <c r="E288" s="110"/>
      <c r="F288" s="110"/>
      <c r="G288" s="72"/>
      <c r="H288" s="73"/>
      <c r="I288" s="110"/>
      <c r="J288" s="190"/>
      <c r="K288" s="112"/>
      <c r="L288" s="112"/>
      <c r="M288" s="112"/>
      <c r="N288" s="112"/>
      <c r="O288" s="112"/>
      <c r="P288" s="112"/>
      <c r="Q288" s="112"/>
      <c r="R288" s="112"/>
      <c r="S288" s="112"/>
      <c r="T288" s="112"/>
      <c r="U288" s="112"/>
      <c r="V288" s="112"/>
      <c r="W288" s="112"/>
      <c r="X288" s="112"/>
      <c r="Y288" s="112"/>
      <c r="Z288" s="112"/>
      <c r="AA288" s="112"/>
      <c r="AB288" s="112"/>
      <c r="AC288" s="112"/>
      <c r="AD288" s="114"/>
      <c r="AE288" s="113"/>
      <c r="AF288" s="114"/>
      <c r="AG288" s="114"/>
      <c r="AH288" s="114"/>
      <c r="AI288" s="115"/>
      <c r="AJ288" s="74"/>
      <c r="AK288" s="75"/>
      <c r="AL288" s="76"/>
      <c r="AM288" s="76"/>
      <c r="AN288" s="77"/>
      <c r="AO288" s="76"/>
      <c r="AP288" s="77"/>
      <c r="AQ288" s="76"/>
      <c r="AR288" s="77"/>
      <c r="AS288" s="76"/>
      <c r="AT288" s="77"/>
      <c r="AU288" s="76"/>
      <c r="AV288" s="77"/>
      <c r="AW288" s="76"/>
      <c r="AX288" s="77"/>
      <c r="AY288" s="76"/>
      <c r="AZ288" s="77"/>
      <c r="BA288" s="84"/>
      <c r="BB288" s="84"/>
      <c r="BC288" s="78"/>
      <c r="BD288" s="79"/>
      <c r="BE288" s="79"/>
      <c r="BF288" s="79"/>
      <c r="BG288" s="187"/>
      <c r="BH288" s="187"/>
      <c r="BI288" s="187"/>
      <c r="BJ288" s="187"/>
      <c r="BK288" s="110"/>
      <c r="BL288" s="115"/>
      <c r="BM288" s="115"/>
      <c r="BN288" s="115"/>
    </row>
    <row r="289" spans="1:66" s="80" customFormat="1" ht="16" x14ac:dyDescent="0.2">
      <c r="A289" s="188"/>
      <c r="B289" s="113"/>
      <c r="C289" s="110"/>
      <c r="D289" s="189"/>
      <c r="E289" s="110"/>
      <c r="F289" s="110"/>
      <c r="G289" s="72"/>
      <c r="H289" s="73"/>
      <c r="I289" s="110"/>
      <c r="J289" s="190"/>
      <c r="K289" s="112"/>
      <c r="L289" s="112"/>
      <c r="M289" s="112"/>
      <c r="N289" s="112"/>
      <c r="O289" s="112"/>
      <c r="P289" s="112"/>
      <c r="Q289" s="112"/>
      <c r="R289" s="112"/>
      <c r="S289" s="112"/>
      <c r="T289" s="112"/>
      <c r="U289" s="112"/>
      <c r="V289" s="112"/>
      <c r="W289" s="112"/>
      <c r="X289" s="112"/>
      <c r="Y289" s="112"/>
      <c r="Z289" s="112"/>
      <c r="AA289" s="112"/>
      <c r="AB289" s="112"/>
      <c r="AC289" s="112"/>
      <c r="AD289" s="114"/>
      <c r="AE289" s="113"/>
      <c r="AF289" s="114"/>
      <c r="AG289" s="114"/>
      <c r="AH289" s="114"/>
      <c r="AI289" s="115"/>
      <c r="AJ289" s="74"/>
      <c r="AK289" s="75"/>
      <c r="AL289" s="76"/>
      <c r="AM289" s="76"/>
      <c r="AN289" s="77"/>
      <c r="AO289" s="76"/>
      <c r="AP289" s="77"/>
      <c r="AQ289" s="76"/>
      <c r="AR289" s="77"/>
      <c r="AS289" s="76"/>
      <c r="AT289" s="77"/>
      <c r="AU289" s="76"/>
      <c r="AV289" s="77"/>
      <c r="AW289" s="76"/>
      <c r="AX289" s="77"/>
      <c r="AY289" s="76"/>
      <c r="AZ289" s="77"/>
      <c r="BA289" s="84"/>
      <c r="BB289" s="84"/>
      <c r="BC289" s="78"/>
      <c r="BD289" s="79"/>
      <c r="BE289" s="79"/>
      <c r="BF289" s="79"/>
      <c r="BG289" s="187"/>
      <c r="BH289" s="187"/>
      <c r="BI289" s="187"/>
      <c r="BJ289" s="187"/>
      <c r="BK289" s="110"/>
      <c r="BL289" s="115"/>
      <c r="BM289" s="115"/>
      <c r="BN289" s="115"/>
    </row>
    <row r="290" spans="1:66" s="80" customFormat="1" ht="16" x14ac:dyDescent="0.2">
      <c r="A290" s="188"/>
      <c r="B290" s="113"/>
      <c r="C290" s="110"/>
      <c r="D290" s="189"/>
      <c r="E290" s="110"/>
      <c r="F290" s="110"/>
      <c r="G290" s="72"/>
      <c r="H290" s="73"/>
      <c r="I290" s="110"/>
      <c r="J290" s="190"/>
      <c r="K290" s="112"/>
      <c r="L290" s="112"/>
      <c r="M290" s="112"/>
      <c r="N290" s="112"/>
      <c r="O290" s="112"/>
      <c r="P290" s="112"/>
      <c r="Q290" s="112"/>
      <c r="R290" s="112"/>
      <c r="S290" s="112"/>
      <c r="T290" s="112"/>
      <c r="U290" s="112"/>
      <c r="V290" s="112"/>
      <c r="W290" s="112"/>
      <c r="X290" s="112"/>
      <c r="Y290" s="112"/>
      <c r="Z290" s="112"/>
      <c r="AA290" s="112"/>
      <c r="AB290" s="112"/>
      <c r="AC290" s="112"/>
      <c r="AD290" s="114"/>
      <c r="AE290" s="113"/>
      <c r="AF290" s="114"/>
      <c r="AG290" s="114"/>
      <c r="AH290" s="114"/>
      <c r="AI290" s="115"/>
      <c r="AJ290" s="74"/>
      <c r="AK290" s="75"/>
      <c r="AL290" s="76"/>
      <c r="AM290" s="76"/>
      <c r="AN290" s="77"/>
      <c r="AO290" s="76"/>
      <c r="AP290" s="77"/>
      <c r="AQ290" s="76"/>
      <c r="AR290" s="77"/>
      <c r="AS290" s="76"/>
      <c r="AT290" s="77"/>
      <c r="AU290" s="76"/>
      <c r="AV290" s="77"/>
      <c r="AW290" s="76"/>
      <c r="AX290" s="77"/>
      <c r="AY290" s="76"/>
      <c r="AZ290" s="77"/>
      <c r="BA290" s="84"/>
      <c r="BB290" s="84"/>
      <c r="BC290" s="78"/>
      <c r="BD290" s="79"/>
      <c r="BE290" s="79"/>
      <c r="BF290" s="79"/>
      <c r="BG290" s="187"/>
      <c r="BH290" s="187"/>
      <c r="BI290" s="187"/>
      <c r="BJ290" s="187"/>
      <c r="BK290" s="110"/>
      <c r="BL290" s="115"/>
      <c r="BM290" s="115"/>
      <c r="BN290" s="115"/>
    </row>
    <row r="291" spans="1:66" s="80" customFormat="1" ht="16" x14ac:dyDescent="0.2">
      <c r="A291" s="188"/>
      <c r="B291" s="113"/>
      <c r="C291" s="110"/>
      <c r="D291" s="189"/>
      <c r="E291" s="110"/>
      <c r="F291" s="110"/>
      <c r="G291" s="72"/>
      <c r="H291" s="73"/>
      <c r="I291" s="110"/>
      <c r="J291" s="190"/>
      <c r="K291" s="112"/>
      <c r="L291" s="112"/>
      <c r="M291" s="112"/>
      <c r="N291" s="112"/>
      <c r="O291" s="112"/>
      <c r="P291" s="112"/>
      <c r="Q291" s="112"/>
      <c r="R291" s="112"/>
      <c r="S291" s="112"/>
      <c r="T291" s="112"/>
      <c r="U291" s="112"/>
      <c r="V291" s="112"/>
      <c r="W291" s="112"/>
      <c r="X291" s="112"/>
      <c r="Y291" s="112"/>
      <c r="Z291" s="112"/>
      <c r="AA291" s="112"/>
      <c r="AB291" s="112"/>
      <c r="AC291" s="112"/>
      <c r="AD291" s="114"/>
      <c r="AE291" s="113"/>
      <c r="AF291" s="114"/>
      <c r="AG291" s="114"/>
      <c r="AH291" s="114"/>
      <c r="AI291" s="115"/>
      <c r="AJ291" s="74"/>
      <c r="AK291" s="75"/>
      <c r="AL291" s="76"/>
      <c r="AM291" s="76"/>
      <c r="AN291" s="77"/>
      <c r="AO291" s="76"/>
      <c r="AP291" s="77"/>
      <c r="AQ291" s="76"/>
      <c r="AR291" s="77"/>
      <c r="AS291" s="76"/>
      <c r="AT291" s="77"/>
      <c r="AU291" s="76"/>
      <c r="AV291" s="77"/>
      <c r="AW291" s="76"/>
      <c r="AX291" s="77"/>
      <c r="AY291" s="76"/>
      <c r="AZ291" s="77"/>
      <c r="BA291" s="84"/>
      <c r="BB291" s="84"/>
      <c r="BC291" s="78"/>
      <c r="BD291" s="79"/>
      <c r="BE291" s="79"/>
      <c r="BF291" s="79"/>
      <c r="BG291" s="187"/>
      <c r="BH291" s="187"/>
      <c r="BI291" s="187"/>
      <c r="BJ291" s="187"/>
      <c r="BK291" s="110"/>
      <c r="BL291" s="115"/>
      <c r="BM291" s="115"/>
      <c r="BN291" s="115"/>
    </row>
    <row r="292" spans="1:66" s="80" customFormat="1" ht="16" x14ac:dyDescent="0.2">
      <c r="A292" s="188"/>
      <c r="B292" s="113"/>
      <c r="C292" s="110"/>
      <c r="D292" s="189"/>
      <c r="E292" s="110"/>
      <c r="F292" s="110"/>
      <c r="G292" s="72"/>
      <c r="H292" s="73"/>
      <c r="I292" s="110"/>
      <c r="J292" s="190"/>
      <c r="K292" s="112"/>
      <c r="L292" s="112"/>
      <c r="M292" s="112"/>
      <c r="N292" s="112"/>
      <c r="O292" s="112"/>
      <c r="P292" s="112"/>
      <c r="Q292" s="112"/>
      <c r="R292" s="112"/>
      <c r="S292" s="112"/>
      <c r="T292" s="112"/>
      <c r="U292" s="112"/>
      <c r="V292" s="112"/>
      <c r="W292" s="112"/>
      <c r="X292" s="112"/>
      <c r="Y292" s="112"/>
      <c r="Z292" s="112"/>
      <c r="AA292" s="112"/>
      <c r="AB292" s="112"/>
      <c r="AC292" s="112"/>
      <c r="AD292" s="114"/>
      <c r="AE292" s="113"/>
      <c r="AF292" s="114"/>
      <c r="AG292" s="114"/>
      <c r="AH292" s="114"/>
      <c r="AI292" s="115"/>
      <c r="AJ292" s="74"/>
      <c r="AK292" s="75"/>
      <c r="AL292" s="76"/>
      <c r="AM292" s="76"/>
      <c r="AN292" s="77"/>
      <c r="AO292" s="76"/>
      <c r="AP292" s="77"/>
      <c r="AQ292" s="76"/>
      <c r="AR292" s="77"/>
      <c r="AS292" s="76"/>
      <c r="AT292" s="77"/>
      <c r="AU292" s="76"/>
      <c r="AV292" s="77"/>
      <c r="AW292" s="76"/>
      <c r="AX292" s="77"/>
      <c r="AY292" s="76"/>
      <c r="AZ292" s="77"/>
      <c r="BA292" s="84"/>
      <c r="BB292" s="84"/>
      <c r="BC292" s="78"/>
      <c r="BD292" s="79"/>
      <c r="BE292" s="79"/>
      <c r="BF292" s="79"/>
      <c r="BG292" s="187"/>
      <c r="BH292" s="187"/>
      <c r="BI292" s="187"/>
      <c r="BJ292" s="187"/>
      <c r="BK292" s="110"/>
      <c r="BL292" s="115"/>
      <c r="BM292" s="115"/>
      <c r="BN292" s="115"/>
    </row>
    <row r="293" spans="1:66" s="80" customFormat="1" ht="16" x14ac:dyDescent="0.2">
      <c r="A293" s="188"/>
      <c r="B293" s="113"/>
      <c r="C293" s="110"/>
      <c r="D293" s="189"/>
      <c r="E293" s="110"/>
      <c r="F293" s="110"/>
      <c r="G293" s="72"/>
      <c r="H293" s="73"/>
      <c r="I293" s="110"/>
      <c r="J293" s="190"/>
      <c r="K293" s="112"/>
      <c r="L293" s="112"/>
      <c r="M293" s="112"/>
      <c r="N293" s="112"/>
      <c r="O293" s="112"/>
      <c r="P293" s="112"/>
      <c r="Q293" s="112"/>
      <c r="R293" s="112"/>
      <c r="S293" s="112"/>
      <c r="T293" s="112"/>
      <c r="U293" s="112"/>
      <c r="V293" s="112"/>
      <c r="W293" s="112"/>
      <c r="X293" s="112"/>
      <c r="Y293" s="112"/>
      <c r="Z293" s="112"/>
      <c r="AA293" s="112"/>
      <c r="AB293" s="112"/>
      <c r="AC293" s="112"/>
      <c r="AD293" s="114"/>
      <c r="AE293" s="113"/>
      <c r="AF293" s="114"/>
      <c r="AG293" s="114"/>
      <c r="AH293" s="114"/>
      <c r="AI293" s="115"/>
      <c r="AJ293" s="74"/>
      <c r="AK293" s="75"/>
      <c r="AL293" s="76"/>
      <c r="AM293" s="76"/>
      <c r="AN293" s="77"/>
      <c r="AO293" s="76"/>
      <c r="AP293" s="77"/>
      <c r="AQ293" s="76"/>
      <c r="AR293" s="77"/>
      <c r="AS293" s="76"/>
      <c r="AT293" s="77"/>
      <c r="AU293" s="76"/>
      <c r="AV293" s="77"/>
      <c r="AW293" s="76"/>
      <c r="AX293" s="77"/>
      <c r="AY293" s="76"/>
      <c r="AZ293" s="77"/>
      <c r="BA293" s="84"/>
      <c r="BB293" s="84"/>
      <c r="BC293" s="78"/>
      <c r="BD293" s="79"/>
      <c r="BE293" s="79"/>
      <c r="BF293" s="79"/>
      <c r="BG293" s="187"/>
      <c r="BH293" s="187"/>
      <c r="BI293" s="187"/>
      <c r="BJ293" s="187"/>
      <c r="BK293" s="110"/>
      <c r="BL293" s="115"/>
      <c r="BM293" s="115"/>
      <c r="BN293" s="115"/>
    </row>
    <row r="294" spans="1:66" s="80" customFormat="1" ht="16" x14ac:dyDescent="0.2">
      <c r="A294" s="188"/>
      <c r="B294" s="113"/>
      <c r="C294" s="110"/>
      <c r="D294" s="189"/>
      <c r="E294" s="110"/>
      <c r="F294" s="110"/>
      <c r="G294" s="72"/>
      <c r="H294" s="73"/>
      <c r="I294" s="110"/>
      <c r="J294" s="190"/>
      <c r="K294" s="112"/>
      <c r="L294" s="112"/>
      <c r="M294" s="112"/>
      <c r="N294" s="112"/>
      <c r="O294" s="112"/>
      <c r="P294" s="112"/>
      <c r="Q294" s="112"/>
      <c r="R294" s="112"/>
      <c r="S294" s="112"/>
      <c r="T294" s="112"/>
      <c r="U294" s="112"/>
      <c r="V294" s="112"/>
      <c r="W294" s="112"/>
      <c r="X294" s="112"/>
      <c r="Y294" s="112"/>
      <c r="Z294" s="112"/>
      <c r="AA294" s="112"/>
      <c r="AB294" s="112"/>
      <c r="AC294" s="112"/>
      <c r="AD294" s="114"/>
      <c r="AE294" s="113"/>
      <c r="AF294" s="114"/>
      <c r="AG294" s="114"/>
      <c r="AH294" s="114"/>
      <c r="AI294" s="115"/>
      <c r="AJ294" s="74"/>
      <c r="AK294" s="75"/>
      <c r="AL294" s="76"/>
      <c r="AM294" s="76"/>
      <c r="AN294" s="77"/>
      <c r="AO294" s="76"/>
      <c r="AP294" s="77"/>
      <c r="AQ294" s="76"/>
      <c r="AR294" s="77"/>
      <c r="AS294" s="76"/>
      <c r="AT294" s="77"/>
      <c r="AU294" s="76"/>
      <c r="AV294" s="77"/>
      <c r="AW294" s="76"/>
      <c r="AX294" s="77"/>
      <c r="AY294" s="76"/>
      <c r="AZ294" s="77"/>
      <c r="BA294" s="84"/>
      <c r="BB294" s="84"/>
      <c r="BC294" s="78"/>
      <c r="BD294" s="79"/>
      <c r="BE294" s="79"/>
      <c r="BF294" s="79"/>
      <c r="BG294" s="187"/>
      <c r="BH294" s="187"/>
      <c r="BI294" s="187"/>
      <c r="BJ294" s="187"/>
      <c r="BK294" s="110"/>
      <c r="BL294" s="115"/>
      <c r="BM294" s="115"/>
      <c r="BN294" s="115"/>
    </row>
    <row r="295" spans="1:66" s="80" customFormat="1" ht="16" x14ac:dyDescent="0.2">
      <c r="A295" s="188"/>
      <c r="B295" s="113"/>
      <c r="C295" s="110"/>
      <c r="D295" s="189"/>
      <c r="E295" s="110"/>
      <c r="F295" s="110"/>
      <c r="G295" s="72"/>
      <c r="H295" s="73"/>
      <c r="I295" s="110"/>
      <c r="J295" s="190"/>
      <c r="K295" s="112"/>
      <c r="L295" s="112"/>
      <c r="M295" s="112"/>
      <c r="N295" s="112"/>
      <c r="O295" s="112"/>
      <c r="P295" s="112"/>
      <c r="Q295" s="112"/>
      <c r="R295" s="112"/>
      <c r="S295" s="112"/>
      <c r="T295" s="112"/>
      <c r="U295" s="112"/>
      <c r="V295" s="112"/>
      <c r="W295" s="112"/>
      <c r="X295" s="112"/>
      <c r="Y295" s="112"/>
      <c r="Z295" s="112"/>
      <c r="AA295" s="112"/>
      <c r="AB295" s="112"/>
      <c r="AC295" s="112"/>
      <c r="AD295" s="114"/>
      <c r="AE295" s="113"/>
      <c r="AF295" s="114"/>
      <c r="AG295" s="114"/>
      <c r="AH295" s="114"/>
      <c r="AI295" s="115"/>
      <c r="AJ295" s="74"/>
      <c r="AK295" s="75"/>
      <c r="AL295" s="76"/>
      <c r="AM295" s="76"/>
      <c r="AN295" s="77"/>
      <c r="AO295" s="76"/>
      <c r="AP295" s="77"/>
      <c r="AQ295" s="76"/>
      <c r="AR295" s="77"/>
      <c r="AS295" s="76"/>
      <c r="AT295" s="77"/>
      <c r="AU295" s="76"/>
      <c r="AV295" s="77"/>
      <c r="AW295" s="76"/>
      <c r="AX295" s="77"/>
      <c r="AY295" s="76"/>
      <c r="AZ295" s="77"/>
      <c r="BA295" s="84"/>
      <c r="BB295" s="84"/>
      <c r="BC295" s="78"/>
      <c r="BD295" s="79"/>
      <c r="BE295" s="79"/>
      <c r="BF295" s="79"/>
      <c r="BG295" s="187"/>
      <c r="BH295" s="187"/>
      <c r="BI295" s="187"/>
      <c r="BJ295" s="187"/>
      <c r="BK295" s="110"/>
      <c r="BL295" s="115"/>
      <c r="BM295" s="115"/>
      <c r="BN295" s="115"/>
    </row>
    <row r="296" spans="1:66" s="80" customFormat="1" ht="16" x14ac:dyDescent="0.2">
      <c r="A296" s="188"/>
      <c r="B296" s="113"/>
      <c r="C296" s="110"/>
      <c r="D296" s="189"/>
      <c r="E296" s="110"/>
      <c r="F296" s="110"/>
      <c r="G296" s="72"/>
      <c r="H296" s="73"/>
      <c r="I296" s="110"/>
      <c r="J296" s="190"/>
      <c r="K296" s="112"/>
      <c r="L296" s="112"/>
      <c r="M296" s="112"/>
      <c r="N296" s="112"/>
      <c r="O296" s="112"/>
      <c r="P296" s="112"/>
      <c r="Q296" s="112"/>
      <c r="R296" s="112"/>
      <c r="S296" s="112"/>
      <c r="T296" s="112"/>
      <c r="U296" s="112"/>
      <c r="V296" s="112"/>
      <c r="W296" s="112"/>
      <c r="X296" s="112"/>
      <c r="Y296" s="112"/>
      <c r="Z296" s="112"/>
      <c r="AA296" s="112"/>
      <c r="AB296" s="112"/>
      <c r="AC296" s="112"/>
      <c r="AD296" s="114"/>
      <c r="AE296" s="113"/>
      <c r="AF296" s="114"/>
      <c r="AG296" s="114"/>
      <c r="AH296" s="114"/>
      <c r="AI296" s="115"/>
      <c r="AJ296" s="74"/>
      <c r="AK296" s="75"/>
      <c r="AL296" s="76"/>
      <c r="AM296" s="76"/>
      <c r="AN296" s="77"/>
      <c r="AO296" s="76"/>
      <c r="AP296" s="77"/>
      <c r="AQ296" s="76"/>
      <c r="AR296" s="77"/>
      <c r="AS296" s="76"/>
      <c r="AT296" s="77"/>
      <c r="AU296" s="76"/>
      <c r="AV296" s="77"/>
      <c r="AW296" s="76"/>
      <c r="AX296" s="77"/>
      <c r="AY296" s="76"/>
      <c r="AZ296" s="77"/>
      <c r="BA296" s="84"/>
      <c r="BB296" s="84"/>
      <c r="BC296" s="78"/>
      <c r="BD296" s="79"/>
      <c r="BE296" s="79"/>
      <c r="BF296" s="79"/>
      <c r="BG296" s="187"/>
      <c r="BH296" s="187"/>
      <c r="BI296" s="187"/>
      <c r="BJ296" s="187"/>
      <c r="BK296" s="110"/>
      <c r="BL296" s="115"/>
      <c r="BM296" s="115"/>
      <c r="BN296" s="115"/>
    </row>
    <row r="297" spans="1:66" s="80" customFormat="1" ht="16" x14ac:dyDescent="0.2">
      <c r="A297" s="188"/>
      <c r="B297" s="113"/>
      <c r="C297" s="110"/>
      <c r="D297" s="189"/>
      <c r="E297" s="110"/>
      <c r="F297" s="110"/>
      <c r="G297" s="72"/>
      <c r="H297" s="73"/>
      <c r="I297" s="110"/>
      <c r="J297" s="190"/>
      <c r="K297" s="112"/>
      <c r="L297" s="112"/>
      <c r="M297" s="112"/>
      <c r="N297" s="112"/>
      <c r="O297" s="112"/>
      <c r="P297" s="112"/>
      <c r="Q297" s="112"/>
      <c r="R297" s="112"/>
      <c r="S297" s="112"/>
      <c r="T297" s="112"/>
      <c r="U297" s="112"/>
      <c r="V297" s="112"/>
      <c r="W297" s="112"/>
      <c r="X297" s="112"/>
      <c r="Y297" s="112"/>
      <c r="Z297" s="112"/>
      <c r="AA297" s="112"/>
      <c r="AB297" s="112"/>
      <c r="AC297" s="112"/>
      <c r="AD297" s="114"/>
      <c r="AE297" s="113"/>
      <c r="AF297" s="114"/>
      <c r="AG297" s="114"/>
      <c r="AH297" s="114"/>
      <c r="AI297" s="115"/>
      <c r="AJ297" s="74"/>
      <c r="AK297" s="75"/>
      <c r="AL297" s="76"/>
      <c r="AM297" s="76"/>
      <c r="AN297" s="77"/>
      <c r="AO297" s="76"/>
      <c r="AP297" s="77"/>
      <c r="AQ297" s="76"/>
      <c r="AR297" s="77"/>
      <c r="AS297" s="76"/>
      <c r="AT297" s="77"/>
      <c r="AU297" s="76"/>
      <c r="AV297" s="77"/>
      <c r="AW297" s="76"/>
      <c r="AX297" s="77"/>
      <c r="AY297" s="76"/>
      <c r="AZ297" s="77"/>
      <c r="BA297" s="84"/>
      <c r="BB297" s="84"/>
      <c r="BC297" s="78"/>
      <c r="BD297" s="79"/>
      <c r="BE297" s="79"/>
      <c r="BF297" s="79"/>
      <c r="BG297" s="187"/>
      <c r="BH297" s="187"/>
      <c r="BI297" s="187"/>
      <c r="BJ297" s="187"/>
      <c r="BK297" s="110"/>
      <c r="BL297" s="115"/>
      <c r="BM297" s="115"/>
      <c r="BN297" s="115"/>
    </row>
    <row r="298" spans="1:66" s="80" customFormat="1" ht="16" x14ac:dyDescent="0.2">
      <c r="A298" s="188"/>
      <c r="B298" s="113"/>
      <c r="C298" s="110"/>
      <c r="D298" s="189"/>
      <c r="E298" s="110"/>
      <c r="F298" s="110"/>
      <c r="G298" s="72"/>
      <c r="H298" s="73"/>
      <c r="I298" s="110"/>
      <c r="J298" s="190"/>
      <c r="K298" s="112"/>
      <c r="L298" s="112"/>
      <c r="M298" s="112"/>
      <c r="N298" s="112"/>
      <c r="O298" s="112"/>
      <c r="P298" s="112"/>
      <c r="Q298" s="112"/>
      <c r="R298" s="112"/>
      <c r="S298" s="112"/>
      <c r="T298" s="112"/>
      <c r="U298" s="112"/>
      <c r="V298" s="112"/>
      <c r="W298" s="112"/>
      <c r="X298" s="112"/>
      <c r="Y298" s="112"/>
      <c r="Z298" s="112"/>
      <c r="AA298" s="112"/>
      <c r="AB298" s="112"/>
      <c r="AC298" s="112"/>
      <c r="AD298" s="114"/>
      <c r="AE298" s="113"/>
      <c r="AF298" s="114"/>
      <c r="AG298" s="114"/>
      <c r="AH298" s="114"/>
      <c r="AI298" s="115"/>
      <c r="AJ298" s="74"/>
      <c r="AK298" s="75"/>
      <c r="AL298" s="76"/>
      <c r="AM298" s="76"/>
      <c r="AN298" s="77"/>
      <c r="AO298" s="76"/>
      <c r="AP298" s="77"/>
      <c r="AQ298" s="76"/>
      <c r="AR298" s="77"/>
      <c r="AS298" s="76"/>
      <c r="AT298" s="77"/>
      <c r="AU298" s="76"/>
      <c r="AV298" s="77"/>
      <c r="AW298" s="76"/>
      <c r="AX298" s="77"/>
      <c r="AY298" s="76"/>
      <c r="AZ298" s="77"/>
      <c r="BA298" s="84"/>
      <c r="BB298" s="84"/>
      <c r="BC298" s="78"/>
      <c r="BD298" s="79"/>
      <c r="BE298" s="79"/>
      <c r="BF298" s="79"/>
      <c r="BG298" s="187"/>
      <c r="BH298" s="187"/>
      <c r="BI298" s="187"/>
      <c r="BJ298" s="187"/>
      <c r="BK298" s="110"/>
      <c r="BL298" s="115"/>
      <c r="BM298" s="115"/>
      <c r="BN298" s="115"/>
    </row>
    <row r="299" spans="1:66" s="80" customFormat="1" ht="16" x14ac:dyDescent="0.2">
      <c r="A299" s="188"/>
      <c r="B299" s="113"/>
      <c r="C299" s="110"/>
      <c r="D299" s="189"/>
      <c r="E299" s="110"/>
      <c r="F299" s="110"/>
      <c r="G299" s="72"/>
      <c r="H299" s="73"/>
      <c r="I299" s="110"/>
      <c r="J299" s="190"/>
      <c r="K299" s="112"/>
      <c r="L299" s="112"/>
      <c r="M299" s="112"/>
      <c r="N299" s="112"/>
      <c r="O299" s="112"/>
      <c r="P299" s="112"/>
      <c r="Q299" s="112"/>
      <c r="R299" s="112"/>
      <c r="S299" s="112"/>
      <c r="T299" s="112"/>
      <c r="U299" s="112"/>
      <c r="V299" s="112"/>
      <c r="W299" s="112"/>
      <c r="X299" s="112"/>
      <c r="Y299" s="112"/>
      <c r="Z299" s="112"/>
      <c r="AA299" s="112"/>
      <c r="AB299" s="112"/>
      <c r="AC299" s="112"/>
      <c r="AD299" s="114"/>
      <c r="AE299" s="113"/>
      <c r="AF299" s="114"/>
      <c r="AG299" s="114"/>
      <c r="AH299" s="114"/>
      <c r="AI299" s="115"/>
      <c r="AJ299" s="74"/>
      <c r="AK299" s="75"/>
      <c r="AL299" s="76"/>
      <c r="AM299" s="76"/>
      <c r="AN299" s="77"/>
      <c r="AO299" s="76"/>
      <c r="AP299" s="77"/>
      <c r="AQ299" s="76"/>
      <c r="AR299" s="77"/>
      <c r="AS299" s="76"/>
      <c r="AT299" s="77"/>
      <c r="AU299" s="76"/>
      <c r="AV299" s="77"/>
      <c r="AW299" s="76"/>
      <c r="AX299" s="77"/>
      <c r="AY299" s="76"/>
      <c r="AZ299" s="77"/>
      <c r="BA299" s="84"/>
      <c r="BB299" s="84"/>
      <c r="BC299" s="78"/>
      <c r="BD299" s="79"/>
      <c r="BE299" s="79"/>
      <c r="BF299" s="79"/>
      <c r="BG299" s="187"/>
      <c r="BH299" s="187"/>
      <c r="BI299" s="187"/>
      <c r="BJ299" s="187"/>
      <c r="BK299" s="110"/>
      <c r="BL299" s="115"/>
      <c r="BM299" s="115"/>
      <c r="BN299" s="115"/>
    </row>
    <row r="300" spans="1:66" s="80" customFormat="1" ht="16" x14ac:dyDescent="0.2">
      <c r="A300" s="188"/>
      <c r="B300" s="113"/>
      <c r="C300" s="110"/>
      <c r="D300" s="189"/>
      <c r="E300" s="110"/>
      <c r="F300" s="110"/>
      <c r="G300" s="72"/>
      <c r="H300" s="73"/>
      <c r="I300" s="110"/>
      <c r="J300" s="190"/>
      <c r="K300" s="112"/>
      <c r="L300" s="112"/>
      <c r="M300" s="112"/>
      <c r="N300" s="112"/>
      <c r="O300" s="112"/>
      <c r="P300" s="112"/>
      <c r="Q300" s="112"/>
      <c r="R300" s="112"/>
      <c r="S300" s="112"/>
      <c r="T300" s="112"/>
      <c r="U300" s="112"/>
      <c r="V300" s="112"/>
      <c r="W300" s="112"/>
      <c r="X300" s="112"/>
      <c r="Y300" s="112"/>
      <c r="Z300" s="112"/>
      <c r="AA300" s="112"/>
      <c r="AB300" s="112"/>
      <c r="AC300" s="112"/>
      <c r="AD300" s="114"/>
      <c r="AE300" s="113"/>
      <c r="AF300" s="114"/>
      <c r="AG300" s="114"/>
      <c r="AH300" s="114"/>
      <c r="AI300" s="115"/>
      <c r="AJ300" s="74"/>
      <c r="AK300" s="75"/>
      <c r="AL300" s="76"/>
      <c r="AM300" s="76"/>
      <c r="AN300" s="77"/>
      <c r="AO300" s="76"/>
      <c r="AP300" s="77"/>
      <c r="AQ300" s="76"/>
      <c r="AR300" s="77"/>
      <c r="AS300" s="76"/>
      <c r="AT300" s="77"/>
      <c r="AU300" s="76"/>
      <c r="AV300" s="77"/>
      <c r="AW300" s="76"/>
      <c r="AX300" s="77"/>
      <c r="AY300" s="76"/>
      <c r="AZ300" s="77"/>
      <c r="BA300" s="84"/>
      <c r="BB300" s="84"/>
      <c r="BC300" s="78"/>
      <c r="BD300" s="79"/>
      <c r="BE300" s="79"/>
      <c r="BF300" s="79"/>
      <c r="BG300" s="187"/>
      <c r="BH300" s="187"/>
      <c r="BI300" s="187"/>
      <c r="BJ300" s="187"/>
      <c r="BK300" s="110"/>
      <c r="BL300" s="115"/>
      <c r="BM300" s="115"/>
      <c r="BN300" s="115"/>
    </row>
    <row r="301" spans="1:66" s="80" customFormat="1" ht="16" x14ac:dyDescent="0.2">
      <c r="A301" s="188"/>
      <c r="B301" s="113"/>
      <c r="C301" s="110"/>
      <c r="D301" s="189"/>
      <c r="E301" s="110"/>
      <c r="F301" s="110"/>
      <c r="G301" s="72"/>
      <c r="H301" s="73"/>
      <c r="I301" s="110"/>
      <c r="J301" s="190"/>
      <c r="K301" s="112"/>
      <c r="L301" s="112"/>
      <c r="M301" s="112"/>
      <c r="N301" s="112"/>
      <c r="O301" s="112"/>
      <c r="P301" s="112"/>
      <c r="Q301" s="112"/>
      <c r="R301" s="112"/>
      <c r="S301" s="112"/>
      <c r="T301" s="112"/>
      <c r="U301" s="112"/>
      <c r="V301" s="112"/>
      <c r="W301" s="112"/>
      <c r="X301" s="112"/>
      <c r="Y301" s="112"/>
      <c r="Z301" s="112"/>
      <c r="AA301" s="112"/>
      <c r="AB301" s="112"/>
      <c r="AC301" s="112"/>
      <c r="AD301" s="114"/>
      <c r="AE301" s="113"/>
      <c r="AF301" s="114"/>
      <c r="AG301" s="114"/>
      <c r="AH301" s="114"/>
      <c r="AI301" s="115"/>
      <c r="AJ301" s="74"/>
      <c r="AK301" s="75"/>
      <c r="AL301" s="76"/>
      <c r="AM301" s="76"/>
      <c r="AN301" s="77"/>
      <c r="AO301" s="76"/>
      <c r="AP301" s="77"/>
      <c r="AQ301" s="76"/>
      <c r="AR301" s="77"/>
      <c r="AS301" s="76"/>
      <c r="AT301" s="77"/>
      <c r="AU301" s="76"/>
      <c r="AV301" s="77"/>
      <c r="AW301" s="76"/>
      <c r="AX301" s="77"/>
      <c r="AY301" s="76"/>
      <c r="AZ301" s="77"/>
      <c r="BA301" s="84"/>
      <c r="BB301" s="84"/>
      <c r="BC301" s="78"/>
      <c r="BD301" s="79"/>
      <c r="BE301" s="79"/>
      <c r="BF301" s="79"/>
      <c r="BG301" s="187"/>
      <c r="BH301" s="187"/>
      <c r="BI301" s="187"/>
      <c r="BJ301" s="187"/>
      <c r="BK301" s="110"/>
      <c r="BL301" s="115"/>
      <c r="BM301" s="115"/>
      <c r="BN301" s="115"/>
    </row>
    <row r="302" spans="1:66" s="80" customFormat="1" ht="16" x14ac:dyDescent="0.2">
      <c r="A302" s="188"/>
      <c r="B302" s="113"/>
      <c r="C302" s="110"/>
      <c r="D302" s="189"/>
      <c r="E302" s="110"/>
      <c r="F302" s="110"/>
      <c r="G302" s="72"/>
      <c r="H302" s="73"/>
      <c r="I302" s="110"/>
      <c r="J302" s="190"/>
      <c r="K302" s="112"/>
      <c r="L302" s="112"/>
      <c r="M302" s="112"/>
      <c r="N302" s="112"/>
      <c r="O302" s="112"/>
      <c r="P302" s="112"/>
      <c r="Q302" s="112"/>
      <c r="R302" s="112"/>
      <c r="S302" s="112"/>
      <c r="T302" s="112"/>
      <c r="U302" s="112"/>
      <c r="V302" s="112"/>
      <c r="W302" s="112"/>
      <c r="X302" s="112"/>
      <c r="Y302" s="112"/>
      <c r="Z302" s="112"/>
      <c r="AA302" s="112"/>
      <c r="AB302" s="112"/>
      <c r="AC302" s="112"/>
      <c r="AD302" s="114"/>
      <c r="AE302" s="113"/>
      <c r="AF302" s="114"/>
      <c r="AG302" s="114"/>
      <c r="AH302" s="114"/>
      <c r="AI302" s="115"/>
      <c r="AJ302" s="74"/>
      <c r="AK302" s="75"/>
      <c r="AL302" s="76"/>
      <c r="AM302" s="76"/>
      <c r="AN302" s="77"/>
      <c r="AO302" s="76"/>
      <c r="AP302" s="77"/>
      <c r="AQ302" s="76"/>
      <c r="AR302" s="77"/>
      <c r="AS302" s="76"/>
      <c r="AT302" s="77"/>
      <c r="AU302" s="76"/>
      <c r="AV302" s="77"/>
      <c r="AW302" s="76"/>
      <c r="AX302" s="77"/>
      <c r="AY302" s="76"/>
      <c r="AZ302" s="77"/>
      <c r="BA302" s="84"/>
      <c r="BB302" s="84"/>
      <c r="BC302" s="78"/>
      <c r="BD302" s="79"/>
      <c r="BE302" s="79"/>
      <c r="BF302" s="79"/>
      <c r="BG302" s="187"/>
      <c r="BH302" s="187"/>
      <c r="BI302" s="187"/>
      <c r="BJ302" s="187"/>
      <c r="BK302" s="110"/>
      <c r="BL302" s="115"/>
      <c r="BM302" s="115"/>
      <c r="BN302" s="115"/>
    </row>
    <row r="303" spans="1:66" s="80" customFormat="1" ht="16" x14ac:dyDescent="0.2">
      <c r="A303" s="188"/>
      <c r="B303" s="113"/>
      <c r="C303" s="110"/>
      <c r="D303" s="189"/>
      <c r="E303" s="110"/>
      <c r="F303" s="110"/>
      <c r="G303" s="72"/>
      <c r="H303" s="73"/>
      <c r="I303" s="110"/>
      <c r="J303" s="190"/>
      <c r="K303" s="112"/>
      <c r="L303" s="112"/>
      <c r="M303" s="112"/>
      <c r="N303" s="112"/>
      <c r="O303" s="112"/>
      <c r="P303" s="112"/>
      <c r="Q303" s="112"/>
      <c r="R303" s="112"/>
      <c r="S303" s="112"/>
      <c r="T303" s="112"/>
      <c r="U303" s="112"/>
      <c r="V303" s="112"/>
      <c r="W303" s="112"/>
      <c r="X303" s="112"/>
      <c r="Y303" s="112"/>
      <c r="Z303" s="112"/>
      <c r="AA303" s="112"/>
      <c r="AB303" s="112"/>
      <c r="AC303" s="112"/>
      <c r="AD303" s="114"/>
      <c r="AE303" s="113"/>
      <c r="AF303" s="114"/>
      <c r="AG303" s="114"/>
      <c r="AH303" s="114"/>
      <c r="AI303" s="115"/>
      <c r="AJ303" s="74"/>
      <c r="AK303" s="75"/>
      <c r="AL303" s="76"/>
      <c r="AM303" s="76"/>
      <c r="AN303" s="77"/>
      <c r="AO303" s="76"/>
      <c r="AP303" s="77"/>
      <c r="AQ303" s="76"/>
      <c r="AR303" s="77"/>
      <c r="AS303" s="76"/>
      <c r="AT303" s="77"/>
      <c r="AU303" s="76"/>
      <c r="AV303" s="77"/>
      <c r="AW303" s="76"/>
      <c r="AX303" s="77"/>
      <c r="AY303" s="76"/>
      <c r="AZ303" s="77"/>
      <c r="BA303" s="84"/>
      <c r="BB303" s="84"/>
      <c r="BC303" s="78"/>
      <c r="BD303" s="79"/>
      <c r="BE303" s="79"/>
      <c r="BF303" s="79"/>
      <c r="BG303" s="187"/>
      <c r="BH303" s="187"/>
      <c r="BI303" s="187"/>
      <c r="BJ303" s="187"/>
      <c r="BK303" s="110"/>
      <c r="BL303" s="115"/>
      <c r="BM303" s="115"/>
      <c r="BN303" s="115"/>
    </row>
    <row r="304" spans="1:66" s="80" customFormat="1" ht="16" x14ac:dyDescent="0.2">
      <c r="A304" s="188"/>
      <c r="B304" s="113"/>
      <c r="C304" s="110"/>
      <c r="D304" s="189"/>
      <c r="E304" s="110"/>
      <c r="F304" s="110"/>
      <c r="G304" s="72"/>
      <c r="H304" s="73"/>
      <c r="I304" s="110"/>
      <c r="J304" s="190"/>
      <c r="K304" s="112"/>
      <c r="L304" s="112"/>
      <c r="M304" s="112"/>
      <c r="N304" s="112"/>
      <c r="O304" s="112"/>
      <c r="P304" s="112"/>
      <c r="Q304" s="112"/>
      <c r="R304" s="112"/>
      <c r="S304" s="112"/>
      <c r="T304" s="112"/>
      <c r="U304" s="112"/>
      <c r="V304" s="112"/>
      <c r="W304" s="112"/>
      <c r="X304" s="112"/>
      <c r="Y304" s="112"/>
      <c r="Z304" s="112"/>
      <c r="AA304" s="112"/>
      <c r="AB304" s="112"/>
      <c r="AC304" s="112"/>
      <c r="AD304" s="114"/>
      <c r="AE304" s="113"/>
      <c r="AF304" s="114"/>
      <c r="AG304" s="114"/>
      <c r="AH304" s="114"/>
      <c r="AI304" s="115"/>
      <c r="AJ304" s="74"/>
      <c r="AK304" s="75"/>
      <c r="AL304" s="76"/>
      <c r="AM304" s="76"/>
      <c r="AN304" s="77"/>
      <c r="AO304" s="76"/>
      <c r="AP304" s="77"/>
      <c r="AQ304" s="76"/>
      <c r="AR304" s="77"/>
      <c r="AS304" s="76"/>
      <c r="AT304" s="77"/>
      <c r="AU304" s="76"/>
      <c r="AV304" s="77"/>
      <c r="AW304" s="76"/>
      <c r="AX304" s="77"/>
      <c r="AY304" s="76"/>
      <c r="AZ304" s="77"/>
      <c r="BA304" s="84"/>
      <c r="BB304" s="84"/>
      <c r="BC304" s="78"/>
      <c r="BD304" s="79"/>
      <c r="BE304" s="79"/>
      <c r="BF304" s="79"/>
      <c r="BG304" s="187"/>
      <c r="BH304" s="187"/>
      <c r="BI304" s="187"/>
      <c r="BJ304" s="187"/>
      <c r="BK304" s="110"/>
      <c r="BL304" s="115"/>
      <c r="BM304" s="115"/>
      <c r="BN304" s="115"/>
    </row>
    <row r="305" spans="1:66" s="80" customFormat="1" ht="16" x14ac:dyDescent="0.2">
      <c r="A305" s="188"/>
      <c r="B305" s="113"/>
      <c r="C305" s="110"/>
      <c r="D305" s="189"/>
      <c r="E305" s="110"/>
      <c r="F305" s="110"/>
      <c r="G305" s="72"/>
      <c r="H305" s="73"/>
      <c r="I305" s="110"/>
      <c r="J305" s="190"/>
      <c r="K305" s="112"/>
      <c r="L305" s="112"/>
      <c r="M305" s="112"/>
      <c r="N305" s="112"/>
      <c r="O305" s="112"/>
      <c r="P305" s="112"/>
      <c r="Q305" s="112"/>
      <c r="R305" s="112"/>
      <c r="S305" s="112"/>
      <c r="T305" s="112"/>
      <c r="U305" s="112"/>
      <c r="V305" s="112"/>
      <c r="W305" s="112"/>
      <c r="X305" s="112"/>
      <c r="Y305" s="112"/>
      <c r="Z305" s="112"/>
      <c r="AA305" s="112"/>
      <c r="AB305" s="112"/>
      <c r="AC305" s="112"/>
      <c r="AD305" s="114"/>
      <c r="AE305" s="113"/>
      <c r="AF305" s="114"/>
      <c r="AG305" s="114"/>
      <c r="AH305" s="114"/>
      <c r="AI305" s="115"/>
      <c r="AJ305" s="74"/>
      <c r="AK305" s="75"/>
      <c r="AL305" s="76"/>
      <c r="AM305" s="76"/>
      <c r="AN305" s="77"/>
      <c r="AO305" s="76"/>
      <c r="AP305" s="77"/>
      <c r="AQ305" s="76"/>
      <c r="AR305" s="77"/>
      <c r="AS305" s="76"/>
      <c r="AT305" s="77"/>
      <c r="AU305" s="76"/>
      <c r="AV305" s="77"/>
      <c r="AW305" s="76"/>
      <c r="AX305" s="77"/>
      <c r="AY305" s="76"/>
      <c r="AZ305" s="77"/>
      <c r="BA305" s="84"/>
      <c r="BB305" s="84"/>
      <c r="BC305" s="78"/>
      <c r="BD305" s="79"/>
      <c r="BE305" s="79"/>
      <c r="BF305" s="79"/>
      <c r="BG305" s="187"/>
      <c r="BH305" s="187"/>
      <c r="BI305" s="187"/>
      <c r="BJ305" s="187"/>
      <c r="BK305" s="110"/>
      <c r="BL305" s="115"/>
      <c r="BM305" s="115"/>
      <c r="BN305" s="115"/>
    </row>
    <row r="306" spans="1:66" s="80" customFormat="1" ht="16" x14ac:dyDescent="0.2">
      <c r="A306" s="188"/>
      <c r="B306" s="113"/>
      <c r="C306" s="110"/>
      <c r="D306" s="189"/>
      <c r="E306" s="110"/>
      <c r="F306" s="110"/>
      <c r="G306" s="72"/>
      <c r="H306" s="73"/>
      <c r="I306" s="110"/>
      <c r="J306" s="190"/>
      <c r="K306" s="112"/>
      <c r="L306" s="112"/>
      <c r="M306" s="112"/>
      <c r="N306" s="112"/>
      <c r="O306" s="112"/>
      <c r="P306" s="112"/>
      <c r="Q306" s="112"/>
      <c r="R306" s="112"/>
      <c r="S306" s="112"/>
      <c r="T306" s="112"/>
      <c r="U306" s="112"/>
      <c r="V306" s="112"/>
      <c r="W306" s="112"/>
      <c r="X306" s="112"/>
      <c r="Y306" s="112"/>
      <c r="Z306" s="112"/>
      <c r="AA306" s="112"/>
      <c r="AB306" s="112"/>
      <c r="AC306" s="112"/>
      <c r="AD306" s="114"/>
      <c r="AE306" s="113"/>
      <c r="AF306" s="114"/>
      <c r="AG306" s="114"/>
      <c r="AH306" s="114"/>
      <c r="AI306" s="115"/>
      <c r="AJ306" s="74"/>
      <c r="AK306" s="75"/>
      <c r="AL306" s="76"/>
      <c r="AM306" s="76"/>
      <c r="AN306" s="77"/>
      <c r="AO306" s="76"/>
      <c r="AP306" s="77"/>
      <c r="AQ306" s="76"/>
      <c r="AR306" s="77"/>
      <c r="AS306" s="76"/>
      <c r="AT306" s="77"/>
      <c r="AU306" s="76"/>
      <c r="AV306" s="77"/>
      <c r="AW306" s="76"/>
      <c r="AX306" s="77"/>
      <c r="AY306" s="76"/>
      <c r="AZ306" s="77"/>
      <c r="BA306" s="84"/>
      <c r="BB306" s="84"/>
      <c r="BC306" s="78"/>
      <c r="BD306" s="79"/>
      <c r="BE306" s="79"/>
      <c r="BF306" s="79"/>
      <c r="BG306" s="187"/>
      <c r="BH306" s="187"/>
      <c r="BI306" s="187"/>
      <c r="BJ306" s="187"/>
      <c r="BK306" s="110"/>
      <c r="BL306" s="115"/>
      <c r="BM306" s="115"/>
      <c r="BN306" s="115"/>
    </row>
    <row r="307" spans="1:66" s="80" customFormat="1" ht="16" x14ac:dyDescent="0.2">
      <c r="A307" s="188"/>
      <c r="B307" s="113"/>
      <c r="C307" s="110"/>
      <c r="D307" s="189"/>
      <c r="E307" s="110"/>
      <c r="F307" s="110"/>
      <c r="G307" s="72"/>
      <c r="H307" s="73"/>
      <c r="I307" s="110"/>
      <c r="J307" s="190"/>
      <c r="K307" s="112"/>
      <c r="L307" s="112"/>
      <c r="M307" s="112"/>
      <c r="N307" s="112"/>
      <c r="O307" s="112"/>
      <c r="P307" s="112"/>
      <c r="Q307" s="112"/>
      <c r="R307" s="112"/>
      <c r="S307" s="112"/>
      <c r="T307" s="112"/>
      <c r="U307" s="112"/>
      <c r="V307" s="112"/>
      <c r="W307" s="112"/>
      <c r="X307" s="112"/>
      <c r="Y307" s="112"/>
      <c r="Z307" s="112"/>
      <c r="AA307" s="112"/>
      <c r="AB307" s="112"/>
      <c r="AC307" s="112"/>
      <c r="AD307" s="114"/>
      <c r="AE307" s="113"/>
      <c r="AF307" s="114"/>
      <c r="AG307" s="114"/>
      <c r="AH307" s="114"/>
      <c r="AI307" s="115"/>
      <c r="AJ307" s="74"/>
      <c r="AK307" s="75"/>
      <c r="AL307" s="76"/>
      <c r="AM307" s="76"/>
      <c r="AN307" s="77"/>
      <c r="AO307" s="76"/>
      <c r="AP307" s="77"/>
      <c r="AQ307" s="76"/>
      <c r="AR307" s="77"/>
      <c r="AS307" s="76"/>
      <c r="AT307" s="77"/>
      <c r="AU307" s="76"/>
      <c r="AV307" s="77"/>
      <c r="AW307" s="76"/>
      <c r="AX307" s="77"/>
      <c r="AY307" s="76"/>
      <c r="AZ307" s="77"/>
      <c r="BA307" s="84"/>
      <c r="BB307" s="84"/>
      <c r="BC307" s="78"/>
      <c r="BD307" s="79"/>
      <c r="BE307" s="79"/>
      <c r="BF307" s="79"/>
      <c r="BG307" s="187"/>
      <c r="BH307" s="187"/>
      <c r="BI307" s="187"/>
      <c r="BJ307" s="187"/>
      <c r="BK307" s="110"/>
      <c r="BL307" s="115"/>
      <c r="BM307" s="115"/>
      <c r="BN307" s="115"/>
    </row>
    <row r="308" spans="1:66" s="80" customFormat="1" ht="16" x14ac:dyDescent="0.2">
      <c r="A308" s="188"/>
      <c r="B308" s="113"/>
      <c r="C308" s="110"/>
      <c r="D308" s="189"/>
      <c r="E308" s="110"/>
      <c r="F308" s="110"/>
      <c r="G308" s="72"/>
      <c r="H308" s="73"/>
      <c r="I308" s="110"/>
      <c r="J308" s="190"/>
      <c r="K308" s="112"/>
      <c r="L308" s="112"/>
      <c r="M308" s="112"/>
      <c r="N308" s="112"/>
      <c r="O308" s="112"/>
      <c r="P308" s="112"/>
      <c r="Q308" s="112"/>
      <c r="R308" s="112"/>
      <c r="S308" s="112"/>
      <c r="T308" s="112"/>
      <c r="U308" s="112"/>
      <c r="V308" s="112"/>
      <c r="W308" s="112"/>
      <c r="X308" s="112"/>
      <c r="Y308" s="112"/>
      <c r="Z308" s="112"/>
      <c r="AA308" s="112"/>
      <c r="AB308" s="112"/>
      <c r="AC308" s="112"/>
      <c r="AD308" s="114"/>
      <c r="AE308" s="113"/>
      <c r="AF308" s="114"/>
      <c r="AG308" s="114"/>
      <c r="AH308" s="114"/>
      <c r="AI308" s="115"/>
      <c r="AJ308" s="74"/>
      <c r="AK308" s="75"/>
      <c r="AL308" s="76"/>
      <c r="AM308" s="76"/>
      <c r="AN308" s="77"/>
      <c r="AO308" s="76"/>
      <c r="AP308" s="77"/>
      <c r="AQ308" s="76"/>
      <c r="AR308" s="77"/>
      <c r="AS308" s="76"/>
      <c r="AT308" s="77"/>
      <c r="AU308" s="76"/>
      <c r="AV308" s="77"/>
      <c r="AW308" s="76"/>
      <c r="AX308" s="77"/>
      <c r="AY308" s="76"/>
      <c r="AZ308" s="77"/>
      <c r="BA308" s="84"/>
      <c r="BB308" s="84"/>
      <c r="BC308" s="78"/>
      <c r="BD308" s="79"/>
      <c r="BE308" s="79"/>
      <c r="BF308" s="79"/>
      <c r="BG308" s="187"/>
      <c r="BH308" s="187"/>
      <c r="BI308" s="187"/>
      <c r="BJ308" s="187"/>
      <c r="BK308" s="110"/>
      <c r="BL308" s="115"/>
      <c r="BM308" s="115"/>
      <c r="BN308" s="115"/>
    </row>
    <row r="309" spans="1:66" s="80" customFormat="1" ht="16" x14ac:dyDescent="0.2">
      <c r="A309" s="188"/>
      <c r="B309" s="113"/>
      <c r="C309" s="110"/>
      <c r="D309" s="189"/>
      <c r="E309" s="110"/>
      <c r="F309" s="110"/>
      <c r="G309" s="72"/>
      <c r="H309" s="73"/>
      <c r="I309" s="110"/>
      <c r="J309" s="190"/>
      <c r="K309" s="112"/>
      <c r="L309" s="112"/>
      <c r="M309" s="112"/>
      <c r="N309" s="112"/>
      <c r="O309" s="112"/>
      <c r="P309" s="112"/>
      <c r="Q309" s="112"/>
      <c r="R309" s="112"/>
      <c r="S309" s="112"/>
      <c r="T309" s="112"/>
      <c r="U309" s="112"/>
      <c r="V309" s="112"/>
      <c r="W309" s="112"/>
      <c r="X309" s="112"/>
      <c r="Y309" s="112"/>
      <c r="Z309" s="112"/>
      <c r="AA309" s="112"/>
      <c r="AB309" s="112"/>
      <c r="AC309" s="112"/>
      <c r="AD309" s="114"/>
      <c r="AE309" s="113"/>
      <c r="AF309" s="114"/>
      <c r="AG309" s="114"/>
      <c r="AH309" s="114"/>
      <c r="AI309" s="115"/>
      <c r="AJ309" s="74"/>
      <c r="AK309" s="75"/>
      <c r="AL309" s="76"/>
      <c r="AM309" s="76"/>
      <c r="AN309" s="77"/>
      <c r="AO309" s="76"/>
      <c r="AP309" s="77"/>
      <c r="AQ309" s="76"/>
      <c r="AR309" s="77"/>
      <c r="AS309" s="76"/>
      <c r="AT309" s="77"/>
      <c r="AU309" s="76"/>
      <c r="AV309" s="77"/>
      <c r="AW309" s="76"/>
      <c r="AX309" s="77"/>
      <c r="AY309" s="76"/>
      <c r="AZ309" s="77"/>
      <c r="BA309" s="84"/>
      <c r="BB309" s="84"/>
      <c r="BC309" s="78"/>
      <c r="BD309" s="79"/>
      <c r="BE309" s="79"/>
      <c r="BF309" s="79"/>
      <c r="BG309" s="187"/>
      <c r="BH309" s="187"/>
      <c r="BI309" s="187"/>
      <c r="BJ309" s="187"/>
      <c r="BK309" s="110"/>
      <c r="BL309" s="115"/>
      <c r="BM309" s="115"/>
      <c r="BN309" s="115"/>
    </row>
    <row r="310" spans="1:66" s="80" customFormat="1" ht="16" x14ac:dyDescent="0.2">
      <c r="A310" s="188"/>
      <c r="B310" s="113"/>
      <c r="C310" s="110"/>
      <c r="D310" s="189"/>
      <c r="E310" s="110"/>
      <c r="F310" s="110"/>
      <c r="G310" s="72"/>
      <c r="H310" s="73"/>
      <c r="I310" s="110"/>
      <c r="J310" s="190"/>
      <c r="K310" s="112"/>
      <c r="L310" s="112"/>
      <c r="M310" s="112"/>
      <c r="N310" s="112"/>
      <c r="O310" s="112"/>
      <c r="P310" s="112"/>
      <c r="Q310" s="112"/>
      <c r="R310" s="112"/>
      <c r="S310" s="112"/>
      <c r="T310" s="112"/>
      <c r="U310" s="112"/>
      <c r="V310" s="112"/>
      <c r="W310" s="112"/>
      <c r="X310" s="112"/>
      <c r="Y310" s="112"/>
      <c r="Z310" s="112"/>
      <c r="AA310" s="112"/>
      <c r="AB310" s="112"/>
      <c r="AC310" s="112"/>
      <c r="AD310" s="114"/>
      <c r="AE310" s="113"/>
      <c r="AF310" s="114"/>
      <c r="AG310" s="114"/>
      <c r="AH310" s="114"/>
      <c r="AI310" s="115"/>
      <c r="AJ310" s="74"/>
      <c r="AK310" s="75"/>
      <c r="AL310" s="76"/>
      <c r="AM310" s="76"/>
      <c r="AN310" s="77"/>
      <c r="AO310" s="76"/>
      <c r="AP310" s="77"/>
      <c r="AQ310" s="76"/>
      <c r="AR310" s="77"/>
      <c r="AS310" s="76"/>
      <c r="AT310" s="77"/>
      <c r="AU310" s="76"/>
      <c r="AV310" s="77"/>
      <c r="AW310" s="76"/>
      <c r="AX310" s="77"/>
      <c r="AY310" s="76"/>
      <c r="AZ310" s="77"/>
      <c r="BA310" s="84"/>
      <c r="BB310" s="84"/>
      <c r="BC310" s="78"/>
      <c r="BD310" s="79"/>
      <c r="BE310" s="79"/>
      <c r="BF310" s="79"/>
      <c r="BG310" s="187"/>
      <c r="BH310" s="187"/>
      <c r="BI310" s="187"/>
      <c r="BJ310" s="187"/>
      <c r="BK310" s="110"/>
      <c r="BL310" s="115"/>
      <c r="BM310" s="115"/>
      <c r="BN310" s="115"/>
    </row>
    <row r="311" spans="1:66" s="80" customFormat="1" ht="16" x14ac:dyDescent="0.2">
      <c r="A311" s="188"/>
      <c r="B311" s="113"/>
      <c r="C311" s="110"/>
      <c r="D311" s="189"/>
      <c r="E311" s="110"/>
      <c r="F311" s="110"/>
      <c r="G311" s="72"/>
      <c r="H311" s="73"/>
      <c r="I311" s="110"/>
      <c r="J311" s="190"/>
      <c r="K311" s="112"/>
      <c r="L311" s="112"/>
      <c r="M311" s="112"/>
      <c r="N311" s="112"/>
      <c r="O311" s="112"/>
      <c r="P311" s="112"/>
      <c r="Q311" s="112"/>
      <c r="R311" s="112"/>
      <c r="S311" s="112"/>
      <c r="T311" s="112"/>
      <c r="U311" s="112"/>
      <c r="V311" s="112"/>
      <c r="W311" s="112"/>
      <c r="X311" s="112"/>
      <c r="Y311" s="112"/>
      <c r="Z311" s="112"/>
      <c r="AA311" s="112"/>
      <c r="AB311" s="112"/>
      <c r="AC311" s="112"/>
      <c r="AD311" s="114"/>
      <c r="AE311" s="113"/>
      <c r="AF311" s="114"/>
      <c r="AG311" s="114"/>
      <c r="AH311" s="114"/>
      <c r="AI311" s="115"/>
      <c r="AJ311" s="74"/>
      <c r="AK311" s="75"/>
      <c r="AL311" s="76"/>
      <c r="AM311" s="76"/>
      <c r="AN311" s="77"/>
      <c r="AO311" s="76"/>
      <c r="AP311" s="77"/>
      <c r="AQ311" s="76"/>
      <c r="AR311" s="77"/>
      <c r="AS311" s="76"/>
      <c r="AT311" s="77"/>
      <c r="AU311" s="76"/>
      <c r="AV311" s="77"/>
      <c r="AW311" s="76"/>
      <c r="AX311" s="77"/>
      <c r="AY311" s="76"/>
      <c r="AZ311" s="77"/>
      <c r="BA311" s="84"/>
      <c r="BB311" s="84"/>
      <c r="BC311" s="78"/>
      <c r="BD311" s="79"/>
      <c r="BE311" s="79"/>
      <c r="BF311" s="79"/>
      <c r="BG311" s="187"/>
      <c r="BH311" s="187"/>
      <c r="BI311" s="187"/>
      <c r="BJ311" s="187"/>
      <c r="BK311" s="110"/>
      <c r="BL311" s="115"/>
      <c r="BM311" s="115"/>
      <c r="BN311" s="115"/>
    </row>
    <row r="312" spans="1:66" s="80" customFormat="1" ht="16" x14ac:dyDescent="0.2">
      <c r="A312" s="188"/>
      <c r="B312" s="113"/>
      <c r="C312" s="110"/>
      <c r="D312" s="189"/>
      <c r="E312" s="110"/>
      <c r="F312" s="110"/>
      <c r="G312" s="72"/>
      <c r="H312" s="73"/>
      <c r="I312" s="110"/>
      <c r="J312" s="190"/>
      <c r="K312" s="112"/>
      <c r="L312" s="112"/>
      <c r="M312" s="112"/>
      <c r="N312" s="112"/>
      <c r="O312" s="112"/>
      <c r="P312" s="112"/>
      <c r="Q312" s="112"/>
      <c r="R312" s="112"/>
      <c r="S312" s="112"/>
      <c r="T312" s="112"/>
      <c r="U312" s="112"/>
      <c r="V312" s="112"/>
      <c r="W312" s="112"/>
      <c r="X312" s="112"/>
      <c r="Y312" s="112"/>
      <c r="Z312" s="112"/>
      <c r="AA312" s="112"/>
      <c r="AB312" s="112"/>
      <c r="AC312" s="112"/>
      <c r="AD312" s="114"/>
      <c r="AE312" s="113"/>
      <c r="AF312" s="114"/>
      <c r="AG312" s="114"/>
      <c r="AH312" s="114"/>
      <c r="AI312" s="115"/>
      <c r="AJ312" s="74"/>
      <c r="AK312" s="75"/>
      <c r="AL312" s="76"/>
      <c r="AM312" s="76"/>
      <c r="AN312" s="77"/>
      <c r="AO312" s="76"/>
      <c r="AP312" s="77"/>
      <c r="AQ312" s="76"/>
      <c r="AR312" s="77"/>
      <c r="AS312" s="76"/>
      <c r="AT312" s="77"/>
      <c r="AU312" s="76"/>
      <c r="AV312" s="77"/>
      <c r="AW312" s="76"/>
      <c r="AX312" s="77"/>
      <c r="AY312" s="76"/>
      <c r="AZ312" s="77"/>
      <c r="BA312" s="84"/>
      <c r="BB312" s="84"/>
      <c r="BC312" s="78"/>
      <c r="BD312" s="79"/>
      <c r="BE312" s="79"/>
      <c r="BF312" s="79"/>
      <c r="BG312" s="187"/>
      <c r="BH312" s="187"/>
      <c r="BI312" s="187"/>
      <c r="BJ312" s="187"/>
      <c r="BK312" s="110"/>
      <c r="BL312" s="115"/>
      <c r="BM312" s="115"/>
      <c r="BN312" s="115"/>
    </row>
    <row r="313" spans="1:66" s="80" customFormat="1" ht="16" x14ac:dyDescent="0.2">
      <c r="A313" s="188"/>
      <c r="B313" s="113"/>
      <c r="C313" s="110"/>
      <c r="D313" s="189"/>
      <c r="E313" s="110"/>
      <c r="F313" s="110"/>
      <c r="G313" s="72"/>
      <c r="H313" s="73"/>
      <c r="I313" s="110"/>
      <c r="J313" s="190"/>
      <c r="K313" s="112"/>
      <c r="L313" s="112"/>
      <c r="M313" s="112"/>
      <c r="N313" s="112"/>
      <c r="O313" s="112"/>
      <c r="P313" s="112"/>
      <c r="Q313" s="112"/>
      <c r="R313" s="112"/>
      <c r="S313" s="112"/>
      <c r="T313" s="112"/>
      <c r="U313" s="112"/>
      <c r="V313" s="112"/>
      <c r="W313" s="112"/>
      <c r="X313" s="112"/>
      <c r="Y313" s="112"/>
      <c r="Z313" s="112"/>
      <c r="AA313" s="112"/>
      <c r="AB313" s="112"/>
      <c r="AC313" s="112"/>
      <c r="AD313" s="114"/>
      <c r="AE313" s="113"/>
      <c r="AF313" s="114"/>
      <c r="AG313" s="114"/>
      <c r="AH313" s="114"/>
      <c r="AI313" s="115"/>
      <c r="AJ313" s="74"/>
      <c r="AK313" s="75"/>
      <c r="AL313" s="76"/>
      <c r="AM313" s="76"/>
      <c r="AN313" s="77"/>
      <c r="AO313" s="76"/>
      <c r="AP313" s="77"/>
      <c r="AQ313" s="76"/>
      <c r="AR313" s="77"/>
      <c r="AS313" s="76"/>
      <c r="AT313" s="77"/>
      <c r="AU313" s="76"/>
      <c r="AV313" s="77"/>
      <c r="AW313" s="76"/>
      <c r="AX313" s="77"/>
      <c r="AY313" s="76"/>
      <c r="AZ313" s="77"/>
      <c r="BA313" s="84"/>
      <c r="BB313" s="84"/>
      <c r="BC313" s="78"/>
      <c r="BD313" s="79"/>
      <c r="BE313" s="79"/>
      <c r="BF313" s="79"/>
      <c r="BG313" s="187"/>
      <c r="BH313" s="187"/>
      <c r="BI313" s="187"/>
      <c r="BJ313" s="187"/>
      <c r="BK313" s="110"/>
      <c r="BL313" s="115"/>
      <c r="BM313" s="115"/>
      <c r="BN313" s="115"/>
    </row>
    <row r="314" spans="1:66" s="80" customFormat="1" ht="16" x14ac:dyDescent="0.2">
      <c r="A314" s="188"/>
      <c r="B314" s="113"/>
      <c r="C314" s="110"/>
      <c r="D314" s="189"/>
      <c r="E314" s="110"/>
      <c r="F314" s="110"/>
      <c r="G314" s="72"/>
      <c r="H314" s="73"/>
      <c r="I314" s="110"/>
      <c r="J314" s="190"/>
      <c r="K314" s="112"/>
      <c r="L314" s="112"/>
      <c r="M314" s="112"/>
      <c r="N314" s="112"/>
      <c r="O314" s="112"/>
      <c r="P314" s="112"/>
      <c r="Q314" s="112"/>
      <c r="R314" s="112"/>
      <c r="S314" s="112"/>
      <c r="T314" s="112"/>
      <c r="U314" s="112"/>
      <c r="V314" s="112"/>
      <c r="W314" s="112"/>
      <c r="X314" s="112"/>
      <c r="Y314" s="112"/>
      <c r="Z314" s="112"/>
      <c r="AA314" s="112"/>
      <c r="AB314" s="112"/>
      <c r="AC314" s="112"/>
      <c r="AD314" s="114"/>
      <c r="AE314" s="113"/>
      <c r="AF314" s="114"/>
      <c r="AG314" s="114"/>
      <c r="AH314" s="114"/>
      <c r="AI314" s="115"/>
      <c r="AJ314" s="74"/>
      <c r="AK314" s="75"/>
      <c r="AL314" s="76"/>
      <c r="AM314" s="76"/>
      <c r="AN314" s="77"/>
      <c r="AO314" s="76"/>
      <c r="AP314" s="77"/>
      <c r="AQ314" s="76"/>
      <c r="AR314" s="77"/>
      <c r="AS314" s="76"/>
      <c r="AT314" s="77"/>
      <c r="AU314" s="76"/>
      <c r="AV314" s="77"/>
      <c r="AW314" s="76"/>
      <c r="AX314" s="77"/>
      <c r="AY314" s="76"/>
      <c r="AZ314" s="77"/>
      <c r="BA314" s="84"/>
      <c r="BB314" s="84"/>
      <c r="BC314" s="78"/>
      <c r="BD314" s="79"/>
      <c r="BE314" s="79"/>
      <c r="BF314" s="79"/>
      <c r="BG314" s="187"/>
      <c r="BH314" s="187"/>
      <c r="BI314" s="187"/>
      <c r="BJ314" s="187"/>
      <c r="BK314" s="110"/>
      <c r="BL314" s="115"/>
      <c r="BM314" s="115"/>
      <c r="BN314" s="115"/>
    </row>
    <row r="315" spans="1:66" s="80" customFormat="1" ht="16" x14ac:dyDescent="0.2">
      <c r="A315" s="188"/>
      <c r="B315" s="113"/>
      <c r="C315" s="110"/>
      <c r="D315" s="189"/>
      <c r="E315" s="110"/>
      <c r="F315" s="110"/>
      <c r="G315" s="72"/>
      <c r="H315" s="73"/>
      <c r="I315" s="110"/>
      <c r="J315" s="190"/>
      <c r="K315" s="112"/>
      <c r="L315" s="112"/>
      <c r="M315" s="112"/>
      <c r="N315" s="112"/>
      <c r="O315" s="112"/>
      <c r="P315" s="112"/>
      <c r="Q315" s="112"/>
      <c r="R315" s="112"/>
      <c r="S315" s="112"/>
      <c r="T315" s="112"/>
      <c r="U315" s="112"/>
      <c r="V315" s="112"/>
      <c r="W315" s="112"/>
      <c r="X315" s="112"/>
      <c r="Y315" s="112"/>
      <c r="Z315" s="112"/>
      <c r="AA315" s="112"/>
      <c r="AB315" s="112"/>
      <c r="AC315" s="112"/>
      <c r="AD315" s="114"/>
      <c r="AE315" s="113"/>
      <c r="AF315" s="114"/>
      <c r="AG315" s="114"/>
      <c r="AH315" s="114"/>
      <c r="AI315" s="115"/>
      <c r="AJ315" s="74"/>
      <c r="AK315" s="75"/>
      <c r="AL315" s="76"/>
      <c r="AM315" s="76"/>
      <c r="AN315" s="77"/>
      <c r="AO315" s="76"/>
      <c r="AP315" s="77"/>
      <c r="AQ315" s="76"/>
      <c r="AR315" s="77"/>
      <c r="AS315" s="76"/>
      <c r="AT315" s="77"/>
      <c r="AU315" s="76"/>
      <c r="AV315" s="77"/>
      <c r="AW315" s="76"/>
      <c r="AX315" s="77"/>
      <c r="AY315" s="76"/>
      <c r="AZ315" s="77"/>
      <c r="BA315" s="84"/>
      <c r="BB315" s="84"/>
      <c r="BC315" s="78"/>
      <c r="BD315" s="79"/>
      <c r="BE315" s="79"/>
      <c r="BF315" s="79"/>
      <c r="BG315" s="187"/>
      <c r="BH315" s="187"/>
      <c r="BI315" s="187"/>
      <c r="BJ315" s="187"/>
      <c r="BK315" s="110"/>
      <c r="BL315" s="115"/>
      <c r="BM315" s="115"/>
      <c r="BN315" s="115"/>
    </row>
    <row r="316" spans="1:66" s="80" customFormat="1" ht="16" x14ac:dyDescent="0.2">
      <c r="A316" s="188"/>
      <c r="B316" s="113"/>
      <c r="C316" s="110"/>
      <c r="D316" s="189"/>
      <c r="E316" s="110"/>
      <c r="F316" s="110"/>
      <c r="G316" s="72"/>
      <c r="H316" s="73"/>
      <c r="I316" s="110"/>
      <c r="J316" s="190"/>
      <c r="K316" s="112"/>
      <c r="L316" s="112"/>
      <c r="M316" s="112"/>
      <c r="N316" s="112"/>
      <c r="O316" s="112"/>
      <c r="P316" s="112"/>
      <c r="Q316" s="112"/>
      <c r="R316" s="112"/>
      <c r="S316" s="112"/>
      <c r="T316" s="112"/>
      <c r="U316" s="112"/>
      <c r="V316" s="112"/>
      <c r="W316" s="112"/>
      <c r="X316" s="112"/>
      <c r="Y316" s="112"/>
      <c r="Z316" s="112"/>
      <c r="AA316" s="112"/>
      <c r="AB316" s="112"/>
      <c r="AC316" s="112"/>
      <c r="AD316" s="114"/>
      <c r="AE316" s="113"/>
      <c r="AF316" s="114"/>
      <c r="AG316" s="114"/>
      <c r="AH316" s="114"/>
      <c r="AI316" s="115"/>
      <c r="AJ316" s="74"/>
      <c r="AK316" s="75"/>
      <c r="AL316" s="76"/>
      <c r="AM316" s="76"/>
      <c r="AN316" s="77"/>
      <c r="AO316" s="76"/>
      <c r="AP316" s="77"/>
      <c r="AQ316" s="76"/>
      <c r="AR316" s="77"/>
      <c r="AS316" s="76"/>
      <c r="AT316" s="77"/>
      <c r="AU316" s="76"/>
      <c r="AV316" s="77"/>
      <c r="AW316" s="76"/>
      <c r="AX316" s="77"/>
      <c r="AY316" s="76"/>
      <c r="AZ316" s="77"/>
      <c r="BA316" s="84"/>
      <c r="BB316" s="84"/>
      <c r="BC316" s="78"/>
      <c r="BD316" s="79"/>
      <c r="BE316" s="79"/>
      <c r="BF316" s="79"/>
      <c r="BG316" s="187"/>
      <c r="BH316" s="187"/>
      <c r="BI316" s="187"/>
      <c r="BJ316" s="187"/>
      <c r="BK316" s="110"/>
      <c r="BL316" s="115"/>
      <c r="BM316" s="115"/>
      <c r="BN316" s="115"/>
    </row>
    <row r="317" spans="1:66" s="80" customFormat="1" ht="16" x14ac:dyDescent="0.2">
      <c r="A317" s="188"/>
      <c r="B317" s="113"/>
      <c r="C317" s="110"/>
      <c r="D317" s="189"/>
      <c r="E317" s="110"/>
      <c r="F317" s="110"/>
      <c r="G317" s="72"/>
      <c r="H317" s="73"/>
      <c r="I317" s="110"/>
      <c r="J317" s="190"/>
      <c r="K317" s="112"/>
      <c r="L317" s="112"/>
      <c r="M317" s="112"/>
      <c r="N317" s="112"/>
      <c r="O317" s="112"/>
      <c r="P317" s="112"/>
      <c r="Q317" s="112"/>
      <c r="R317" s="112"/>
      <c r="S317" s="112"/>
      <c r="T317" s="112"/>
      <c r="U317" s="112"/>
      <c r="V317" s="112"/>
      <c r="W317" s="112"/>
      <c r="X317" s="112"/>
      <c r="Y317" s="112"/>
      <c r="Z317" s="112"/>
      <c r="AA317" s="112"/>
      <c r="AB317" s="112"/>
      <c r="AC317" s="112"/>
      <c r="AD317" s="114"/>
      <c r="AE317" s="113"/>
      <c r="AF317" s="114"/>
      <c r="AG317" s="114"/>
      <c r="AH317" s="114"/>
      <c r="AI317" s="115"/>
      <c r="AJ317" s="74"/>
      <c r="AK317" s="75"/>
      <c r="AL317" s="76"/>
      <c r="AM317" s="76"/>
      <c r="AN317" s="77"/>
      <c r="AO317" s="76"/>
      <c r="AP317" s="77"/>
      <c r="AQ317" s="76"/>
      <c r="AR317" s="77"/>
      <c r="AS317" s="76"/>
      <c r="AT317" s="77"/>
      <c r="AU317" s="76"/>
      <c r="AV317" s="77"/>
      <c r="AW317" s="76"/>
      <c r="AX317" s="77"/>
      <c r="AY317" s="76"/>
      <c r="AZ317" s="77"/>
      <c r="BA317" s="84"/>
      <c r="BB317" s="84"/>
      <c r="BC317" s="78"/>
      <c r="BD317" s="79"/>
      <c r="BE317" s="79"/>
      <c r="BF317" s="79"/>
      <c r="BG317" s="187"/>
      <c r="BH317" s="187"/>
      <c r="BI317" s="187"/>
      <c r="BJ317" s="187"/>
      <c r="BK317" s="110"/>
      <c r="BL317" s="115"/>
      <c r="BM317" s="115"/>
      <c r="BN317" s="115"/>
    </row>
    <row r="318" spans="1:66" s="80" customFormat="1" ht="16" x14ac:dyDescent="0.2">
      <c r="A318" s="188"/>
      <c r="B318" s="113"/>
      <c r="C318" s="110"/>
      <c r="D318" s="189"/>
      <c r="E318" s="110"/>
      <c r="F318" s="110"/>
      <c r="G318" s="72"/>
      <c r="H318" s="73"/>
      <c r="I318" s="110"/>
      <c r="J318" s="190"/>
      <c r="K318" s="112"/>
      <c r="L318" s="112"/>
      <c r="M318" s="112"/>
      <c r="N318" s="112"/>
      <c r="O318" s="112"/>
      <c r="P318" s="112"/>
      <c r="Q318" s="112"/>
      <c r="R318" s="112"/>
      <c r="S318" s="112"/>
      <c r="T318" s="112"/>
      <c r="U318" s="112"/>
      <c r="V318" s="112"/>
      <c r="W318" s="112"/>
      <c r="X318" s="112"/>
      <c r="Y318" s="112"/>
      <c r="Z318" s="112"/>
      <c r="AA318" s="112"/>
      <c r="AB318" s="112"/>
      <c r="AC318" s="112"/>
      <c r="AD318" s="114"/>
      <c r="AE318" s="113"/>
      <c r="AF318" s="114"/>
      <c r="AG318" s="114"/>
      <c r="AH318" s="114"/>
      <c r="AI318" s="115"/>
      <c r="AJ318" s="74"/>
      <c r="AK318" s="75"/>
      <c r="AL318" s="76"/>
      <c r="AM318" s="76"/>
      <c r="AN318" s="77"/>
      <c r="AO318" s="76"/>
      <c r="AP318" s="77"/>
      <c r="AQ318" s="76"/>
      <c r="AR318" s="77"/>
      <c r="AS318" s="76"/>
      <c r="AT318" s="77"/>
      <c r="AU318" s="76"/>
      <c r="AV318" s="77"/>
      <c r="AW318" s="76"/>
      <c r="AX318" s="77"/>
      <c r="AY318" s="76"/>
      <c r="AZ318" s="77"/>
      <c r="BA318" s="84"/>
      <c r="BB318" s="84"/>
      <c r="BC318" s="78"/>
      <c r="BD318" s="79"/>
      <c r="BE318" s="79"/>
      <c r="BF318" s="79"/>
      <c r="BG318" s="187"/>
      <c r="BH318" s="187"/>
      <c r="BI318" s="187"/>
      <c r="BJ318" s="187"/>
      <c r="BK318" s="110"/>
      <c r="BL318" s="115"/>
      <c r="BM318" s="115"/>
      <c r="BN318" s="115"/>
    </row>
    <row r="319" spans="1:66" s="80" customFormat="1" ht="16" x14ac:dyDescent="0.2">
      <c r="A319" s="188"/>
      <c r="B319" s="113"/>
      <c r="C319" s="110"/>
      <c r="D319" s="189"/>
      <c r="E319" s="110"/>
      <c r="F319" s="110"/>
      <c r="G319" s="72"/>
      <c r="H319" s="73"/>
      <c r="I319" s="110"/>
      <c r="J319" s="190"/>
      <c r="K319" s="112"/>
      <c r="L319" s="112"/>
      <c r="M319" s="112"/>
      <c r="N319" s="112"/>
      <c r="O319" s="112"/>
      <c r="P319" s="112"/>
      <c r="Q319" s="112"/>
      <c r="R319" s="112"/>
      <c r="S319" s="112"/>
      <c r="T319" s="112"/>
      <c r="U319" s="112"/>
      <c r="V319" s="112"/>
      <c r="W319" s="112"/>
      <c r="X319" s="112"/>
      <c r="Y319" s="112"/>
      <c r="Z319" s="112"/>
      <c r="AA319" s="112"/>
      <c r="AB319" s="112"/>
      <c r="AC319" s="112"/>
      <c r="AD319" s="114"/>
      <c r="AE319" s="113"/>
      <c r="AF319" s="114"/>
      <c r="AG319" s="114"/>
      <c r="AH319" s="114"/>
      <c r="AI319" s="115"/>
      <c r="AJ319" s="74"/>
      <c r="AK319" s="75"/>
      <c r="AL319" s="76"/>
      <c r="AM319" s="76"/>
      <c r="AN319" s="77"/>
      <c r="AO319" s="76"/>
      <c r="AP319" s="77"/>
      <c r="AQ319" s="76"/>
      <c r="AR319" s="77"/>
      <c r="AS319" s="76"/>
      <c r="AT319" s="77"/>
      <c r="AU319" s="76"/>
      <c r="AV319" s="77"/>
      <c r="AW319" s="76"/>
      <c r="AX319" s="77"/>
      <c r="AY319" s="76"/>
      <c r="AZ319" s="77"/>
      <c r="BA319" s="84"/>
      <c r="BB319" s="84"/>
      <c r="BC319" s="78"/>
      <c r="BD319" s="79"/>
      <c r="BE319" s="79"/>
      <c r="BF319" s="79"/>
      <c r="BG319" s="187"/>
      <c r="BH319" s="187"/>
      <c r="BI319" s="187"/>
      <c r="BJ319" s="187"/>
      <c r="BK319" s="110"/>
      <c r="BL319" s="115"/>
      <c r="BM319" s="115"/>
      <c r="BN319" s="115"/>
    </row>
    <row r="320" spans="1:66" s="80" customFormat="1" ht="16" x14ac:dyDescent="0.2">
      <c r="A320" s="188"/>
      <c r="B320" s="113"/>
      <c r="C320" s="110"/>
      <c r="D320" s="189"/>
      <c r="E320" s="110"/>
      <c r="F320" s="110"/>
      <c r="G320" s="72"/>
      <c r="H320" s="73"/>
      <c r="I320" s="110"/>
      <c r="J320" s="190"/>
      <c r="K320" s="112"/>
      <c r="L320" s="112"/>
      <c r="M320" s="112"/>
      <c r="N320" s="112"/>
      <c r="O320" s="112"/>
      <c r="P320" s="112"/>
      <c r="Q320" s="112"/>
      <c r="R320" s="112"/>
      <c r="S320" s="112"/>
      <c r="T320" s="112"/>
      <c r="U320" s="112"/>
      <c r="V320" s="112"/>
      <c r="W320" s="112"/>
      <c r="X320" s="112"/>
      <c r="Y320" s="112"/>
      <c r="Z320" s="112"/>
      <c r="AA320" s="112"/>
      <c r="AB320" s="112"/>
      <c r="AC320" s="112"/>
      <c r="AD320" s="114"/>
      <c r="AE320" s="113"/>
      <c r="AF320" s="114"/>
      <c r="AG320" s="114"/>
      <c r="AH320" s="114"/>
      <c r="AI320" s="115"/>
      <c r="AJ320" s="74"/>
      <c r="AK320" s="75"/>
      <c r="AL320" s="76"/>
      <c r="AM320" s="76"/>
      <c r="AN320" s="77"/>
      <c r="AO320" s="76"/>
      <c r="AP320" s="77"/>
      <c r="AQ320" s="76"/>
      <c r="AR320" s="77"/>
      <c r="AS320" s="76"/>
      <c r="AT320" s="77"/>
      <c r="AU320" s="76"/>
      <c r="AV320" s="77"/>
      <c r="AW320" s="76"/>
      <c r="AX320" s="77"/>
      <c r="AY320" s="76"/>
      <c r="AZ320" s="77"/>
      <c r="BA320" s="84"/>
      <c r="BB320" s="84"/>
      <c r="BC320" s="78"/>
      <c r="BD320" s="79"/>
      <c r="BE320" s="79"/>
      <c r="BF320" s="79"/>
      <c r="BG320" s="187"/>
      <c r="BH320" s="187"/>
      <c r="BI320" s="187"/>
      <c r="BJ320" s="187"/>
      <c r="BK320" s="110"/>
      <c r="BL320" s="115"/>
      <c r="BM320" s="115"/>
      <c r="BN320" s="115"/>
    </row>
    <row r="321" spans="1:66" s="80" customFormat="1" ht="16" x14ac:dyDescent="0.2">
      <c r="A321" s="188"/>
      <c r="B321" s="193"/>
      <c r="C321" s="110"/>
      <c r="D321" s="189"/>
      <c r="E321" s="110"/>
      <c r="F321" s="110"/>
      <c r="G321" s="72"/>
      <c r="H321" s="73"/>
      <c r="I321" s="110"/>
      <c r="J321" s="190"/>
      <c r="K321" s="112"/>
      <c r="L321" s="112"/>
      <c r="M321" s="112"/>
      <c r="N321" s="112"/>
      <c r="O321" s="112"/>
      <c r="P321" s="112"/>
      <c r="Q321" s="112"/>
      <c r="R321" s="112"/>
      <c r="S321" s="112"/>
      <c r="T321" s="112"/>
      <c r="U321" s="112"/>
      <c r="V321" s="112"/>
      <c r="W321" s="112"/>
      <c r="X321" s="112"/>
      <c r="Y321" s="112"/>
      <c r="Z321" s="112"/>
      <c r="AA321" s="112"/>
      <c r="AB321" s="112"/>
      <c r="AC321" s="112"/>
      <c r="AD321" s="114"/>
      <c r="AE321" s="113"/>
      <c r="AF321" s="114"/>
      <c r="AG321" s="114"/>
      <c r="AH321" s="114"/>
      <c r="AI321" s="115"/>
      <c r="AJ321" s="74"/>
      <c r="AK321" s="75"/>
      <c r="AL321" s="76"/>
      <c r="AM321" s="76"/>
      <c r="AN321" s="77"/>
      <c r="AO321" s="76"/>
      <c r="AP321" s="77"/>
      <c r="AQ321" s="76"/>
      <c r="AR321" s="77"/>
      <c r="AS321" s="76"/>
      <c r="AT321" s="77"/>
      <c r="AU321" s="76"/>
      <c r="AV321" s="77"/>
      <c r="AW321" s="76"/>
      <c r="AX321" s="77"/>
      <c r="AY321" s="76"/>
      <c r="AZ321" s="77"/>
      <c r="BA321" s="84"/>
      <c r="BB321" s="84"/>
      <c r="BC321" s="78"/>
      <c r="BD321" s="79"/>
      <c r="BE321" s="79"/>
      <c r="BF321" s="79"/>
      <c r="BG321" s="187"/>
      <c r="BH321" s="187"/>
      <c r="BI321" s="187"/>
      <c r="BJ321" s="187"/>
      <c r="BK321" s="110"/>
      <c r="BL321" s="115"/>
      <c r="BM321" s="115"/>
      <c r="BN321" s="115"/>
    </row>
    <row r="322" spans="1:66" s="80" customFormat="1" ht="16" x14ac:dyDescent="0.2">
      <c r="A322" s="188"/>
      <c r="B322" s="193"/>
      <c r="C322" s="110"/>
      <c r="D322" s="189"/>
      <c r="E322" s="110"/>
      <c r="F322" s="110"/>
      <c r="G322" s="72"/>
      <c r="H322" s="73"/>
      <c r="I322" s="110"/>
      <c r="J322" s="190"/>
      <c r="K322" s="112"/>
      <c r="L322" s="112"/>
      <c r="M322" s="112"/>
      <c r="N322" s="112"/>
      <c r="O322" s="112"/>
      <c r="P322" s="112"/>
      <c r="Q322" s="112"/>
      <c r="R322" s="112"/>
      <c r="S322" s="112"/>
      <c r="T322" s="112"/>
      <c r="U322" s="112"/>
      <c r="V322" s="112"/>
      <c r="W322" s="112"/>
      <c r="X322" s="112"/>
      <c r="Y322" s="112"/>
      <c r="Z322" s="112"/>
      <c r="AA322" s="112"/>
      <c r="AB322" s="112"/>
      <c r="AC322" s="112"/>
      <c r="AD322" s="114"/>
      <c r="AE322" s="113"/>
      <c r="AF322" s="114"/>
      <c r="AG322" s="114"/>
      <c r="AH322" s="114"/>
      <c r="AI322" s="115"/>
      <c r="AJ322" s="74"/>
      <c r="AK322" s="75"/>
      <c r="AL322" s="76"/>
      <c r="AM322" s="76"/>
      <c r="AN322" s="77"/>
      <c r="AO322" s="76"/>
      <c r="AP322" s="77"/>
      <c r="AQ322" s="76"/>
      <c r="AR322" s="77"/>
      <c r="AS322" s="76"/>
      <c r="AT322" s="77"/>
      <c r="AU322" s="76"/>
      <c r="AV322" s="77"/>
      <c r="AW322" s="76"/>
      <c r="AX322" s="77"/>
      <c r="AY322" s="76"/>
      <c r="AZ322" s="77"/>
      <c r="BA322" s="84"/>
      <c r="BB322" s="84"/>
      <c r="BC322" s="78"/>
      <c r="BD322" s="79"/>
      <c r="BE322" s="79"/>
      <c r="BF322" s="79"/>
      <c r="BG322" s="187"/>
      <c r="BH322" s="187"/>
      <c r="BI322" s="187"/>
      <c r="BJ322" s="187"/>
      <c r="BK322" s="110"/>
      <c r="BL322" s="115"/>
      <c r="BM322" s="115"/>
      <c r="BN322" s="115"/>
    </row>
    <row r="323" spans="1:66" s="80" customFormat="1" ht="16" x14ac:dyDescent="0.2">
      <c r="A323" s="188"/>
      <c r="B323" s="193"/>
      <c r="C323" s="110"/>
      <c r="D323" s="189"/>
      <c r="E323" s="110"/>
      <c r="F323" s="110"/>
      <c r="G323" s="72"/>
      <c r="H323" s="73"/>
      <c r="I323" s="110"/>
      <c r="J323" s="190"/>
      <c r="K323" s="112"/>
      <c r="L323" s="112"/>
      <c r="M323" s="112"/>
      <c r="N323" s="112"/>
      <c r="O323" s="112"/>
      <c r="P323" s="112"/>
      <c r="Q323" s="112"/>
      <c r="R323" s="112"/>
      <c r="S323" s="112"/>
      <c r="T323" s="112"/>
      <c r="U323" s="112"/>
      <c r="V323" s="112"/>
      <c r="W323" s="112"/>
      <c r="X323" s="112"/>
      <c r="Y323" s="112"/>
      <c r="Z323" s="112"/>
      <c r="AA323" s="112"/>
      <c r="AB323" s="112"/>
      <c r="AC323" s="112"/>
      <c r="AD323" s="114"/>
      <c r="AE323" s="113"/>
      <c r="AF323" s="114"/>
      <c r="AG323" s="114"/>
      <c r="AH323" s="114"/>
      <c r="AI323" s="115"/>
      <c r="AJ323" s="74"/>
      <c r="AK323" s="75"/>
      <c r="AL323" s="76"/>
      <c r="AM323" s="76"/>
      <c r="AN323" s="77"/>
      <c r="AO323" s="76"/>
      <c r="AP323" s="77"/>
      <c r="AQ323" s="76"/>
      <c r="AR323" s="77"/>
      <c r="AS323" s="76"/>
      <c r="AT323" s="77"/>
      <c r="AU323" s="76"/>
      <c r="AV323" s="77"/>
      <c r="AW323" s="76"/>
      <c r="AX323" s="77"/>
      <c r="AY323" s="76"/>
      <c r="AZ323" s="77"/>
      <c r="BA323" s="84"/>
      <c r="BB323" s="84"/>
      <c r="BC323" s="78"/>
      <c r="BD323" s="79"/>
      <c r="BE323" s="79"/>
      <c r="BF323" s="79"/>
      <c r="BG323" s="187"/>
      <c r="BH323" s="187"/>
      <c r="BI323" s="187"/>
      <c r="BJ323" s="187"/>
      <c r="BK323" s="110"/>
      <c r="BL323" s="115"/>
      <c r="BM323" s="115"/>
      <c r="BN323" s="115"/>
    </row>
    <row r="324" spans="1:66" s="80" customFormat="1" ht="16" x14ac:dyDescent="0.2">
      <c r="A324" s="188"/>
      <c r="B324" s="193"/>
      <c r="C324" s="110"/>
      <c r="D324" s="189"/>
      <c r="E324" s="110"/>
      <c r="F324" s="110"/>
      <c r="G324" s="72"/>
      <c r="H324" s="73"/>
      <c r="I324" s="110"/>
      <c r="J324" s="190"/>
      <c r="K324" s="112"/>
      <c r="L324" s="112"/>
      <c r="M324" s="112"/>
      <c r="N324" s="112"/>
      <c r="O324" s="112"/>
      <c r="P324" s="112"/>
      <c r="Q324" s="112"/>
      <c r="R324" s="112"/>
      <c r="S324" s="112"/>
      <c r="T324" s="112"/>
      <c r="U324" s="112"/>
      <c r="V324" s="112"/>
      <c r="W324" s="112"/>
      <c r="X324" s="112"/>
      <c r="Y324" s="112"/>
      <c r="Z324" s="112"/>
      <c r="AA324" s="112"/>
      <c r="AB324" s="112"/>
      <c r="AC324" s="112"/>
      <c r="AD324" s="114"/>
      <c r="AE324" s="113"/>
      <c r="AF324" s="114"/>
      <c r="AG324" s="114"/>
      <c r="AH324" s="114"/>
      <c r="AI324" s="115"/>
      <c r="AJ324" s="74"/>
      <c r="AK324" s="75"/>
      <c r="AL324" s="76"/>
      <c r="AM324" s="76"/>
      <c r="AN324" s="77"/>
      <c r="AO324" s="76"/>
      <c r="AP324" s="77"/>
      <c r="AQ324" s="76"/>
      <c r="AR324" s="77"/>
      <c r="AS324" s="76"/>
      <c r="AT324" s="77"/>
      <c r="AU324" s="76"/>
      <c r="AV324" s="77"/>
      <c r="AW324" s="76"/>
      <c r="AX324" s="77"/>
      <c r="AY324" s="76"/>
      <c r="AZ324" s="77"/>
      <c r="BA324" s="84"/>
      <c r="BB324" s="84"/>
      <c r="BC324" s="78"/>
      <c r="BD324" s="79"/>
      <c r="BE324" s="79"/>
      <c r="BF324" s="79"/>
      <c r="BG324" s="187"/>
      <c r="BH324" s="187"/>
      <c r="BI324" s="187"/>
      <c r="BJ324" s="187"/>
      <c r="BK324" s="110"/>
      <c r="BL324" s="115"/>
      <c r="BM324" s="115"/>
      <c r="BN324" s="115"/>
    </row>
    <row r="325" spans="1:66" s="80" customFormat="1" ht="16" x14ac:dyDescent="0.2">
      <c r="A325" s="188"/>
      <c r="B325" s="193"/>
      <c r="C325" s="110"/>
      <c r="D325" s="189"/>
      <c r="E325" s="110"/>
      <c r="F325" s="110"/>
      <c r="G325" s="72"/>
      <c r="H325" s="73"/>
      <c r="I325" s="110"/>
      <c r="J325" s="190"/>
      <c r="K325" s="112"/>
      <c r="L325" s="112"/>
      <c r="M325" s="112"/>
      <c r="N325" s="112"/>
      <c r="O325" s="112"/>
      <c r="P325" s="112"/>
      <c r="Q325" s="112"/>
      <c r="R325" s="112"/>
      <c r="S325" s="112"/>
      <c r="T325" s="112"/>
      <c r="U325" s="112"/>
      <c r="V325" s="112"/>
      <c r="W325" s="112"/>
      <c r="X325" s="112"/>
      <c r="Y325" s="112"/>
      <c r="Z325" s="112"/>
      <c r="AA325" s="112"/>
      <c r="AB325" s="112"/>
      <c r="AC325" s="112"/>
      <c r="AD325" s="114"/>
      <c r="AE325" s="113"/>
      <c r="AF325" s="114"/>
      <c r="AG325" s="114"/>
      <c r="AH325" s="114"/>
      <c r="AI325" s="115"/>
      <c r="AJ325" s="74"/>
      <c r="AK325" s="75"/>
      <c r="AL325" s="76"/>
      <c r="AM325" s="76"/>
      <c r="AN325" s="77"/>
      <c r="AO325" s="76"/>
      <c r="AP325" s="77"/>
      <c r="AQ325" s="76"/>
      <c r="AR325" s="77"/>
      <c r="AS325" s="76"/>
      <c r="AT325" s="77"/>
      <c r="AU325" s="76"/>
      <c r="AV325" s="77"/>
      <c r="AW325" s="76"/>
      <c r="AX325" s="77"/>
      <c r="AY325" s="76"/>
      <c r="AZ325" s="77"/>
      <c r="BA325" s="84"/>
      <c r="BB325" s="84"/>
      <c r="BC325" s="78"/>
      <c r="BD325" s="79"/>
      <c r="BE325" s="79"/>
      <c r="BF325" s="79"/>
      <c r="BG325" s="187"/>
      <c r="BH325" s="187"/>
      <c r="BI325" s="187"/>
      <c r="BJ325" s="187"/>
      <c r="BK325" s="110"/>
      <c r="BL325" s="115"/>
      <c r="BM325" s="115"/>
      <c r="BN325" s="115"/>
    </row>
    <row r="326" spans="1:66" s="80" customFormat="1" ht="16" x14ac:dyDescent="0.2">
      <c r="A326" s="188"/>
      <c r="B326" s="193"/>
      <c r="C326" s="110"/>
      <c r="D326" s="189"/>
      <c r="E326" s="110"/>
      <c r="F326" s="110"/>
      <c r="G326" s="72"/>
      <c r="H326" s="73"/>
      <c r="I326" s="110"/>
      <c r="J326" s="190"/>
      <c r="K326" s="112"/>
      <c r="L326" s="112"/>
      <c r="M326" s="112"/>
      <c r="N326" s="112"/>
      <c r="O326" s="112"/>
      <c r="P326" s="112"/>
      <c r="Q326" s="112"/>
      <c r="R326" s="112"/>
      <c r="S326" s="112"/>
      <c r="T326" s="112"/>
      <c r="U326" s="112"/>
      <c r="V326" s="112"/>
      <c r="W326" s="112"/>
      <c r="X326" s="112"/>
      <c r="Y326" s="112"/>
      <c r="Z326" s="112"/>
      <c r="AA326" s="112"/>
      <c r="AB326" s="112"/>
      <c r="AC326" s="112"/>
      <c r="AD326" s="114"/>
      <c r="AE326" s="113"/>
      <c r="AF326" s="114"/>
      <c r="AG326" s="114"/>
      <c r="AH326" s="114"/>
      <c r="AI326" s="115"/>
      <c r="AJ326" s="74"/>
      <c r="AK326" s="75"/>
      <c r="AL326" s="76"/>
      <c r="AM326" s="76"/>
      <c r="AN326" s="77"/>
      <c r="AO326" s="76"/>
      <c r="AP326" s="77"/>
      <c r="AQ326" s="76"/>
      <c r="AR326" s="77"/>
      <c r="AS326" s="76"/>
      <c r="AT326" s="77"/>
      <c r="AU326" s="76"/>
      <c r="AV326" s="77"/>
      <c r="AW326" s="76"/>
      <c r="AX326" s="77"/>
      <c r="AY326" s="76"/>
      <c r="AZ326" s="77"/>
      <c r="BA326" s="84"/>
      <c r="BB326" s="84"/>
      <c r="BC326" s="78"/>
      <c r="BD326" s="79"/>
      <c r="BE326" s="79"/>
      <c r="BF326" s="79"/>
      <c r="BG326" s="187"/>
      <c r="BH326" s="187"/>
      <c r="BI326" s="187"/>
      <c r="BJ326" s="187"/>
      <c r="BK326" s="110"/>
      <c r="BL326" s="115"/>
      <c r="BM326" s="115"/>
      <c r="BN326" s="115"/>
    </row>
    <row r="327" spans="1:66" s="80" customFormat="1" ht="16" x14ac:dyDescent="0.2">
      <c r="A327" s="188"/>
      <c r="B327" s="193"/>
      <c r="C327" s="110"/>
      <c r="D327" s="189"/>
      <c r="E327" s="110"/>
      <c r="F327" s="110"/>
      <c r="G327" s="72"/>
      <c r="H327" s="73"/>
      <c r="I327" s="110"/>
      <c r="J327" s="190"/>
      <c r="K327" s="112"/>
      <c r="L327" s="112"/>
      <c r="M327" s="112"/>
      <c r="N327" s="112"/>
      <c r="O327" s="112"/>
      <c r="P327" s="112"/>
      <c r="Q327" s="112"/>
      <c r="R327" s="112"/>
      <c r="S327" s="112"/>
      <c r="T327" s="112"/>
      <c r="U327" s="112"/>
      <c r="V327" s="112"/>
      <c r="W327" s="112"/>
      <c r="X327" s="112"/>
      <c r="Y327" s="112"/>
      <c r="Z327" s="112"/>
      <c r="AA327" s="112"/>
      <c r="AB327" s="112"/>
      <c r="AC327" s="112"/>
      <c r="AD327" s="114"/>
      <c r="AE327" s="113"/>
      <c r="AF327" s="114"/>
      <c r="AG327" s="114"/>
      <c r="AH327" s="114"/>
      <c r="AI327" s="115"/>
      <c r="AJ327" s="74"/>
      <c r="AK327" s="75"/>
      <c r="AL327" s="76"/>
      <c r="AM327" s="76"/>
      <c r="AN327" s="77"/>
      <c r="AO327" s="76"/>
      <c r="AP327" s="77"/>
      <c r="AQ327" s="76"/>
      <c r="AR327" s="77"/>
      <c r="AS327" s="76"/>
      <c r="AT327" s="77"/>
      <c r="AU327" s="76"/>
      <c r="AV327" s="77"/>
      <c r="AW327" s="76"/>
      <c r="AX327" s="77"/>
      <c r="AY327" s="76"/>
      <c r="AZ327" s="77"/>
      <c r="BA327" s="84"/>
      <c r="BB327" s="84"/>
      <c r="BC327" s="78"/>
      <c r="BD327" s="79"/>
      <c r="BE327" s="79"/>
      <c r="BF327" s="79"/>
      <c r="BG327" s="187"/>
      <c r="BH327" s="187"/>
      <c r="BI327" s="187"/>
      <c r="BJ327" s="187"/>
      <c r="BK327" s="110"/>
      <c r="BL327" s="115"/>
      <c r="BM327" s="115"/>
      <c r="BN327" s="115"/>
    </row>
    <row r="328" spans="1:66" s="80" customFormat="1" ht="16" x14ac:dyDescent="0.2">
      <c r="A328" s="188"/>
      <c r="B328" s="193"/>
      <c r="C328" s="110"/>
      <c r="D328" s="189"/>
      <c r="E328" s="110"/>
      <c r="F328" s="110"/>
      <c r="G328" s="72"/>
      <c r="H328" s="73"/>
      <c r="I328" s="110"/>
      <c r="J328" s="190"/>
      <c r="K328" s="112"/>
      <c r="L328" s="112"/>
      <c r="M328" s="112"/>
      <c r="N328" s="112"/>
      <c r="O328" s="112"/>
      <c r="P328" s="112"/>
      <c r="Q328" s="112"/>
      <c r="R328" s="112"/>
      <c r="S328" s="112"/>
      <c r="T328" s="112"/>
      <c r="U328" s="112"/>
      <c r="V328" s="112"/>
      <c r="W328" s="112"/>
      <c r="X328" s="112"/>
      <c r="Y328" s="112"/>
      <c r="Z328" s="112"/>
      <c r="AA328" s="112"/>
      <c r="AB328" s="112"/>
      <c r="AC328" s="112"/>
      <c r="AD328" s="114"/>
      <c r="AE328" s="113"/>
      <c r="AF328" s="114"/>
      <c r="AG328" s="114"/>
      <c r="AH328" s="114"/>
      <c r="AI328" s="115"/>
      <c r="AJ328" s="74"/>
      <c r="AK328" s="75"/>
      <c r="AL328" s="76"/>
      <c r="AM328" s="76"/>
      <c r="AN328" s="77"/>
      <c r="AO328" s="76"/>
      <c r="AP328" s="77"/>
      <c r="AQ328" s="76"/>
      <c r="AR328" s="77"/>
      <c r="AS328" s="76"/>
      <c r="AT328" s="77"/>
      <c r="AU328" s="76"/>
      <c r="AV328" s="77"/>
      <c r="AW328" s="76"/>
      <c r="AX328" s="77"/>
      <c r="AY328" s="76"/>
      <c r="AZ328" s="77"/>
      <c r="BA328" s="84"/>
      <c r="BB328" s="84"/>
      <c r="BC328" s="78"/>
      <c r="BD328" s="79"/>
      <c r="BE328" s="79"/>
      <c r="BF328" s="79"/>
      <c r="BG328" s="187"/>
      <c r="BH328" s="187"/>
      <c r="BI328" s="187"/>
      <c r="BJ328" s="187"/>
      <c r="BK328" s="110"/>
      <c r="BL328" s="115"/>
      <c r="BM328" s="115"/>
      <c r="BN328" s="115"/>
    </row>
    <row r="329" spans="1:66" s="80" customFormat="1" ht="16" x14ac:dyDescent="0.2">
      <c r="A329" s="188"/>
      <c r="B329" s="193"/>
      <c r="C329" s="110"/>
      <c r="D329" s="189"/>
      <c r="E329" s="110"/>
      <c r="F329" s="110"/>
      <c r="G329" s="72"/>
      <c r="H329" s="73"/>
      <c r="I329" s="110"/>
      <c r="J329" s="190"/>
      <c r="K329" s="112"/>
      <c r="L329" s="112"/>
      <c r="M329" s="112"/>
      <c r="N329" s="112"/>
      <c r="O329" s="112"/>
      <c r="P329" s="112"/>
      <c r="Q329" s="112"/>
      <c r="R329" s="112"/>
      <c r="S329" s="112"/>
      <c r="T329" s="112"/>
      <c r="U329" s="112"/>
      <c r="V329" s="112"/>
      <c r="W329" s="112"/>
      <c r="X329" s="112"/>
      <c r="Y329" s="112"/>
      <c r="Z329" s="112"/>
      <c r="AA329" s="112"/>
      <c r="AB329" s="112"/>
      <c r="AC329" s="112"/>
      <c r="AD329" s="114"/>
      <c r="AE329" s="113"/>
      <c r="AF329" s="114"/>
      <c r="AG329" s="114"/>
      <c r="AH329" s="114"/>
      <c r="AI329" s="115"/>
      <c r="AJ329" s="74"/>
      <c r="AK329" s="75"/>
      <c r="AL329" s="76"/>
      <c r="AM329" s="76"/>
      <c r="AN329" s="77"/>
      <c r="AO329" s="76"/>
      <c r="AP329" s="77"/>
      <c r="AQ329" s="76"/>
      <c r="AR329" s="77"/>
      <c r="AS329" s="76"/>
      <c r="AT329" s="77"/>
      <c r="AU329" s="76"/>
      <c r="AV329" s="77"/>
      <c r="AW329" s="76"/>
      <c r="AX329" s="77"/>
      <c r="AY329" s="76"/>
      <c r="AZ329" s="77"/>
      <c r="BA329" s="84"/>
      <c r="BB329" s="84"/>
      <c r="BC329" s="78"/>
      <c r="BD329" s="79"/>
      <c r="BE329" s="79"/>
      <c r="BF329" s="79"/>
      <c r="BG329" s="187"/>
      <c r="BH329" s="187"/>
      <c r="BI329" s="187"/>
      <c r="BJ329" s="187"/>
      <c r="BK329" s="110"/>
      <c r="BL329" s="115"/>
      <c r="BM329" s="115"/>
      <c r="BN329" s="115"/>
    </row>
    <row r="330" spans="1:66" s="80" customFormat="1" ht="16" x14ac:dyDescent="0.2">
      <c r="A330" s="188"/>
      <c r="B330" s="193"/>
      <c r="C330" s="110"/>
      <c r="D330" s="189"/>
      <c r="E330" s="110"/>
      <c r="F330" s="110"/>
      <c r="G330" s="72"/>
      <c r="H330" s="73"/>
      <c r="I330" s="110"/>
      <c r="J330" s="190"/>
      <c r="K330" s="112"/>
      <c r="L330" s="112"/>
      <c r="M330" s="112"/>
      <c r="N330" s="112"/>
      <c r="O330" s="112"/>
      <c r="P330" s="112"/>
      <c r="Q330" s="112"/>
      <c r="R330" s="112"/>
      <c r="S330" s="112"/>
      <c r="T330" s="112"/>
      <c r="U330" s="112"/>
      <c r="V330" s="112"/>
      <c r="W330" s="112"/>
      <c r="X330" s="112"/>
      <c r="Y330" s="112"/>
      <c r="Z330" s="112"/>
      <c r="AA330" s="112"/>
      <c r="AB330" s="112"/>
      <c r="AC330" s="112"/>
      <c r="AD330" s="114"/>
      <c r="AE330" s="113"/>
      <c r="AF330" s="114"/>
      <c r="AG330" s="114"/>
      <c r="AH330" s="114"/>
      <c r="AI330" s="115"/>
      <c r="AJ330" s="74"/>
      <c r="AK330" s="75"/>
      <c r="AL330" s="76"/>
      <c r="AM330" s="76"/>
      <c r="AN330" s="77"/>
      <c r="AO330" s="76"/>
      <c r="AP330" s="77"/>
      <c r="AQ330" s="76"/>
      <c r="AR330" s="77"/>
      <c r="AS330" s="76"/>
      <c r="AT330" s="77"/>
      <c r="AU330" s="76"/>
      <c r="AV330" s="77"/>
      <c r="AW330" s="76"/>
      <c r="AX330" s="77"/>
      <c r="AY330" s="76"/>
      <c r="AZ330" s="77"/>
      <c r="BA330" s="84"/>
      <c r="BB330" s="84"/>
      <c r="BC330" s="78"/>
      <c r="BD330" s="79"/>
      <c r="BE330" s="79"/>
      <c r="BF330" s="79"/>
      <c r="BG330" s="187"/>
      <c r="BH330" s="187"/>
      <c r="BI330" s="187"/>
      <c r="BJ330" s="187"/>
      <c r="BK330" s="110"/>
      <c r="BL330" s="115"/>
      <c r="BM330" s="115"/>
      <c r="BN330" s="115"/>
    </row>
    <row r="331" spans="1:66" s="80" customFormat="1" ht="16" x14ac:dyDescent="0.2">
      <c r="A331" s="188"/>
      <c r="B331" s="193"/>
      <c r="C331" s="110"/>
      <c r="D331" s="189"/>
      <c r="E331" s="110"/>
      <c r="F331" s="110"/>
      <c r="G331" s="72"/>
      <c r="H331" s="73"/>
      <c r="I331" s="110"/>
      <c r="J331" s="190"/>
      <c r="K331" s="112"/>
      <c r="L331" s="112"/>
      <c r="M331" s="112"/>
      <c r="N331" s="112"/>
      <c r="O331" s="112"/>
      <c r="P331" s="112"/>
      <c r="Q331" s="112"/>
      <c r="R331" s="112"/>
      <c r="S331" s="112"/>
      <c r="T331" s="112"/>
      <c r="U331" s="112"/>
      <c r="V331" s="112"/>
      <c r="W331" s="112"/>
      <c r="X331" s="112"/>
      <c r="Y331" s="112"/>
      <c r="Z331" s="112"/>
      <c r="AA331" s="112"/>
      <c r="AB331" s="112"/>
      <c r="AC331" s="112"/>
      <c r="AD331" s="114"/>
      <c r="AE331" s="113"/>
      <c r="AF331" s="114"/>
      <c r="AG331" s="114"/>
      <c r="AH331" s="114"/>
      <c r="AI331" s="115"/>
      <c r="AJ331" s="74"/>
      <c r="AK331" s="75"/>
      <c r="AL331" s="76"/>
      <c r="AM331" s="76"/>
      <c r="AN331" s="77"/>
      <c r="AO331" s="76"/>
      <c r="AP331" s="77"/>
      <c r="AQ331" s="76"/>
      <c r="AR331" s="77"/>
      <c r="AS331" s="76"/>
      <c r="AT331" s="77"/>
      <c r="AU331" s="76"/>
      <c r="AV331" s="77"/>
      <c r="AW331" s="76"/>
      <c r="AX331" s="77"/>
      <c r="AY331" s="76"/>
      <c r="AZ331" s="77"/>
      <c r="BA331" s="84"/>
      <c r="BB331" s="84"/>
      <c r="BC331" s="78"/>
      <c r="BD331" s="79"/>
      <c r="BE331" s="79"/>
      <c r="BF331" s="79"/>
      <c r="BG331" s="187"/>
      <c r="BH331" s="187"/>
      <c r="BI331" s="187"/>
      <c r="BJ331" s="187"/>
      <c r="BK331" s="110"/>
      <c r="BL331" s="115"/>
      <c r="BM331" s="115"/>
      <c r="BN331" s="115"/>
    </row>
    <row r="332" spans="1:66" s="80" customFormat="1" ht="16" x14ac:dyDescent="0.2">
      <c r="A332" s="188"/>
      <c r="B332" s="193"/>
      <c r="C332" s="110"/>
      <c r="D332" s="189"/>
      <c r="E332" s="110"/>
      <c r="F332" s="110"/>
      <c r="G332" s="72"/>
      <c r="H332" s="73"/>
      <c r="I332" s="110"/>
      <c r="J332" s="190"/>
      <c r="K332" s="112"/>
      <c r="L332" s="112"/>
      <c r="M332" s="112"/>
      <c r="N332" s="112"/>
      <c r="O332" s="112"/>
      <c r="P332" s="112"/>
      <c r="Q332" s="112"/>
      <c r="R332" s="112"/>
      <c r="S332" s="112"/>
      <c r="T332" s="112"/>
      <c r="U332" s="112"/>
      <c r="V332" s="112"/>
      <c r="W332" s="112"/>
      <c r="X332" s="112"/>
      <c r="Y332" s="112"/>
      <c r="Z332" s="112"/>
      <c r="AA332" s="112"/>
      <c r="AB332" s="112"/>
      <c r="AC332" s="112"/>
      <c r="AD332" s="114"/>
      <c r="AE332" s="113"/>
      <c r="AF332" s="114"/>
      <c r="AG332" s="114"/>
      <c r="AH332" s="114"/>
      <c r="AI332" s="115"/>
      <c r="AJ332" s="74"/>
      <c r="AK332" s="75"/>
      <c r="AL332" s="76"/>
      <c r="AM332" s="76"/>
      <c r="AN332" s="77"/>
      <c r="AO332" s="76"/>
      <c r="AP332" s="77"/>
      <c r="AQ332" s="76"/>
      <c r="AR332" s="77"/>
      <c r="AS332" s="76"/>
      <c r="AT332" s="77"/>
      <c r="AU332" s="76"/>
      <c r="AV332" s="77"/>
      <c r="AW332" s="76"/>
      <c r="AX332" s="77"/>
      <c r="AY332" s="76"/>
      <c r="AZ332" s="77"/>
      <c r="BA332" s="84"/>
      <c r="BB332" s="84"/>
      <c r="BC332" s="78"/>
      <c r="BD332" s="79"/>
      <c r="BE332" s="79"/>
      <c r="BF332" s="79"/>
      <c r="BG332" s="187"/>
      <c r="BH332" s="187"/>
      <c r="BI332" s="187"/>
      <c r="BJ332" s="187"/>
      <c r="BK332" s="110"/>
      <c r="BL332" s="115"/>
      <c r="BM332" s="115"/>
      <c r="BN332" s="115"/>
    </row>
    <row r="333" spans="1:66" s="80" customFormat="1" ht="16" x14ac:dyDescent="0.2">
      <c r="A333" s="188"/>
      <c r="B333" s="193"/>
      <c r="C333" s="110"/>
      <c r="D333" s="189"/>
      <c r="E333" s="110"/>
      <c r="F333" s="110"/>
      <c r="G333" s="72"/>
      <c r="H333" s="73"/>
      <c r="I333" s="110"/>
      <c r="J333" s="190"/>
      <c r="K333" s="112"/>
      <c r="L333" s="112"/>
      <c r="M333" s="112"/>
      <c r="N333" s="112"/>
      <c r="O333" s="112"/>
      <c r="P333" s="112"/>
      <c r="Q333" s="112"/>
      <c r="R333" s="112"/>
      <c r="S333" s="112"/>
      <c r="T333" s="112"/>
      <c r="U333" s="112"/>
      <c r="V333" s="112"/>
      <c r="W333" s="112"/>
      <c r="X333" s="112"/>
      <c r="Y333" s="112"/>
      <c r="Z333" s="112"/>
      <c r="AA333" s="112"/>
      <c r="AB333" s="112"/>
      <c r="AC333" s="112"/>
      <c r="AD333" s="114"/>
      <c r="AE333" s="113"/>
      <c r="AF333" s="114"/>
      <c r="AG333" s="114"/>
      <c r="AH333" s="114"/>
      <c r="AI333" s="115"/>
      <c r="AJ333" s="74"/>
      <c r="AK333" s="75"/>
      <c r="AL333" s="76"/>
      <c r="AM333" s="76"/>
      <c r="AN333" s="77"/>
      <c r="AO333" s="76"/>
      <c r="AP333" s="77"/>
      <c r="AQ333" s="76"/>
      <c r="AR333" s="77"/>
      <c r="AS333" s="76"/>
      <c r="AT333" s="77"/>
      <c r="AU333" s="76"/>
      <c r="AV333" s="77"/>
      <c r="AW333" s="76"/>
      <c r="AX333" s="77"/>
      <c r="AY333" s="76"/>
      <c r="AZ333" s="77"/>
      <c r="BA333" s="84"/>
      <c r="BB333" s="84"/>
      <c r="BC333" s="78"/>
      <c r="BD333" s="79"/>
      <c r="BE333" s="79"/>
      <c r="BF333" s="79"/>
      <c r="BG333" s="187"/>
      <c r="BH333" s="187"/>
      <c r="BI333" s="187"/>
      <c r="BJ333" s="187"/>
      <c r="BK333" s="110"/>
      <c r="BL333" s="115"/>
      <c r="BM333" s="115"/>
      <c r="BN333" s="115"/>
    </row>
    <row r="334" spans="1:66" s="80" customFormat="1" ht="16" x14ac:dyDescent="0.2">
      <c r="A334" s="188"/>
      <c r="B334" s="193"/>
      <c r="C334" s="110"/>
      <c r="D334" s="189"/>
      <c r="E334" s="110"/>
      <c r="F334" s="110"/>
      <c r="G334" s="72"/>
      <c r="H334" s="73"/>
      <c r="I334" s="110"/>
      <c r="J334" s="190"/>
      <c r="K334" s="112"/>
      <c r="L334" s="112"/>
      <c r="M334" s="112"/>
      <c r="N334" s="112"/>
      <c r="O334" s="112"/>
      <c r="P334" s="112"/>
      <c r="Q334" s="112"/>
      <c r="R334" s="112"/>
      <c r="S334" s="112"/>
      <c r="T334" s="112"/>
      <c r="U334" s="112"/>
      <c r="V334" s="112"/>
      <c r="W334" s="112"/>
      <c r="X334" s="112"/>
      <c r="Y334" s="112"/>
      <c r="Z334" s="112"/>
      <c r="AA334" s="112"/>
      <c r="AB334" s="112"/>
      <c r="AC334" s="112"/>
      <c r="AD334" s="114"/>
      <c r="AE334" s="113"/>
      <c r="AF334" s="114"/>
      <c r="AG334" s="114"/>
      <c r="AH334" s="114"/>
      <c r="AI334" s="115"/>
      <c r="AJ334" s="74"/>
      <c r="AK334" s="75"/>
      <c r="AL334" s="76"/>
      <c r="AM334" s="76"/>
      <c r="AN334" s="77"/>
      <c r="AO334" s="76"/>
      <c r="AP334" s="77"/>
      <c r="AQ334" s="76"/>
      <c r="AR334" s="77"/>
      <c r="AS334" s="76"/>
      <c r="AT334" s="77"/>
      <c r="AU334" s="76"/>
      <c r="AV334" s="77"/>
      <c r="AW334" s="76"/>
      <c r="AX334" s="77"/>
      <c r="AY334" s="76"/>
      <c r="AZ334" s="77"/>
      <c r="BA334" s="84"/>
      <c r="BB334" s="84"/>
      <c r="BC334" s="78"/>
      <c r="BD334" s="79"/>
      <c r="BE334" s="79"/>
      <c r="BF334" s="79"/>
      <c r="BG334" s="187"/>
      <c r="BH334" s="187"/>
      <c r="BI334" s="187"/>
      <c r="BJ334" s="187"/>
      <c r="BK334" s="110"/>
      <c r="BL334" s="115"/>
      <c r="BM334" s="115"/>
      <c r="BN334" s="115"/>
    </row>
    <row r="335" spans="1:66" s="80" customFormat="1" ht="16" x14ac:dyDescent="0.2">
      <c r="A335" s="188"/>
      <c r="B335" s="193"/>
      <c r="C335" s="110"/>
      <c r="D335" s="189"/>
      <c r="E335" s="110"/>
      <c r="F335" s="110"/>
      <c r="G335" s="72"/>
      <c r="H335" s="73"/>
      <c r="I335" s="110"/>
      <c r="J335" s="190"/>
      <c r="K335" s="112"/>
      <c r="L335" s="112"/>
      <c r="M335" s="112"/>
      <c r="N335" s="112"/>
      <c r="O335" s="112"/>
      <c r="P335" s="112"/>
      <c r="Q335" s="112"/>
      <c r="R335" s="112"/>
      <c r="S335" s="112"/>
      <c r="T335" s="112"/>
      <c r="U335" s="112"/>
      <c r="V335" s="112"/>
      <c r="W335" s="112"/>
      <c r="X335" s="112"/>
      <c r="Y335" s="112"/>
      <c r="Z335" s="112"/>
      <c r="AA335" s="112"/>
      <c r="AB335" s="112"/>
      <c r="AC335" s="112"/>
      <c r="AD335" s="114"/>
      <c r="AE335" s="113"/>
      <c r="AF335" s="114"/>
      <c r="AG335" s="114"/>
      <c r="AH335" s="114"/>
      <c r="AI335" s="115"/>
      <c r="AJ335" s="74"/>
      <c r="AK335" s="75"/>
      <c r="AL335" s="76"/>
      <c r="AM335" s="76"/>
      <c r="AN335" s="77"/>
      <c r="AO335" s="76"/>
      <c r="AP335" s="77"/>
      <c r="AQ335" s="76"/>
      <c r="AR335" s="77"/>
      <c r="AS335" s="76"/>
      <c r="AT335" s="77"/>
      <c r="AU335" s="76"/>
      <c r="AV335" s="77"/>
      <c r="AW335" s="76"/>
      <c r="AX335" s="77"/>
      <c r="AY335" s="76"/>
      <c r="AZ335" s="77"/>
      <c r="BA335" s="84"/>
      <c r="BB335" s="84"/>
      <c r="BC335" s="78"/>
      <c r="BD335" s="79"/>
      <c r="BE335" s="79"/>
      <c r="BF335" s="79"/>
      <c r="BG335" s="187"/>
      <c r="BH335" s="187"/>
      <c r="BI335" s="187"/>
      <c r="BJ335" s="187"/>
      <c r="BK335" s="110"/>
      <c r="BL335" s="115"/>
      <c r="BM335" s="115"/>
      <c r="BN335" s="115"/>
    </row>
    <row r="336" spans="1:66" s="80" customFormat="1" ht="16" x14ac:dyDescent="0.2">
      <c r="A336" s="188"/>
      <c r="B336" s="193"/>
      <c r="C336" s="110"/>
      <c r="D336" s="189"/>
      <c r="E336" s="110"/>
      <c r="F336" s="110"/>
      <c r="G336" s="72"/>
      <c r="H336" s="73"/>
      <c r="I336" s="110"/>
      <c r="J336" s="190"/>
      <c r="K336" s="112"/>
      <c r="L336" s="112"/>
      <c r="M336" s="112"/>
      <c r="N336" s="112"/>
      <c r="O336" s="112"/>
      <c r="P336" s="112"/>
      <c r="Q336" s="112"/>
      <c r="R336" s="112"/>
      <c r="S336" s="112"/>
      <c r="T336" s="112"/>
      <c r="U336" s="112"/>
      <c r="V336" s="112"/>
      <c r="W336" s="112"/>
      <c r="X336" s="112"/>
      <c r="Y336" s="112"/>
      <c r="Z336" s="112"/>
      <c r="AA336" s="112"/>
      <c r="AB336" s="112"/>
      <c r="AC336" s="112"/>
      <c r="AD336" s="114"/>
      <c r="AE336" s="113"/>
      <c r="AF336" s="114"/>
      <c r="AG336" s="114"/>
      <c r="AH336" s="114"/>
      <c r="AI336" s="115"/>
      <c r="AJ336" s="74"/>
      <c r="AK336" s="75"/>
      <c r="AL336" s="76"/>
      <c r="AM336" s="76"/>
      <c r="AN336" s="77"/>
      <c r="AO336" s="76"/>
      <c r="AP336" s="77"/>
      <c r="AQ336" s="76"/>
      <c r="AR336" s="77"/>
      <c r="AS336" s="76"/>
      <c r="AT336" s="77"/>
      <c r="AU336" s="76"/>
      <c r="AV336" s="77"/>
      <c r="AW336" s="76"/>
      <c r="AX336" s="77"/>
      <c r="AY336" s="76"/>
      <c r="AZ336" s="77"/>
      <c r="BA336" s="84"/>
      <c r="BB336" s="84"/>
      <c r="BC336" s="78"/>
      <c r="BD336" s="79"/>
      <c r="BE336" s="79"/>
      <c r="BF336" s="79"/>
      <c r="BG336" s="187"/>
      <c r="BH336" s="187"/>
      <c r="BI336" s="187"/>
      <c r="BJ336" s="187"/>
      <c r="BK336" s="110"/>
      <c r="BL336" s="115"/>
      <c r="BM336" s="115"/>
      <c r="BN336" s="115"/>
    </row>
    <row r="337" spans="1:66" s="80" customFormat="1" ht="16" x14ac:dyDescent="0.2">
      <c r="A337" s="188"/>
      <c r="B337" s="193"/>
      <c r="C337" s="110"/>
      <c r="D337" s="189"/>
      <c r="E337" s="110"/>
      <c r="F337" s="110"/>
      <c r="G337" s="72"/>
      <c r="H337" s="73"/>
      <c r="I337" s="110"/>
      <c r="J337" s="190"/>
      <c r="K337" s="112"/>
      <c r="L337" s="112"/>
      <c r="M337" s="112"/>
      <c r="N337" s="112"/>
      <c r="O337" s="112"/>
      <c r="P337" s="112"/>
      <c r="Q337" s="112"/>
      <c r="R337" s="112"/>
      <c r="S337" s="112"/>
      <c r="T337" s="112"/>
      <c r="U337" s="112"/>
      <c r="V337" s="112"/>
      <c r="W337" s="112"/>
      <c r="X337" s="112"/>
      <c r="Y337" s="112"/>
      <c r="Z337" s="112"/>
      <c r="AA337" s="112"/>
      <c r="AB337" s="112"/>
      <c r="AC337" s="112"/>
      <c r="AD337" s="114"/>
      <c r="AE337" s="113"/>
      <c r="AF337" s="114"/>
      <c r="AG337" s="114"/>
      <c r="AH337" s="114"/>
      <c r="AI337" s="115"/>
      <c r="AJ337" s="74"/>
      <c r="AK337" s="75"/>
      <c r="AL337" s="76"/>
      <c r="AM337" s="76"/>
      <c r="AN337" s="77"/>
      <c r="AO337" s="76"/>
      <c r="AP337" s="77"/>
      <c r="AQ337" s="76"/>
      <c r="AR337" s="77"/>
      <c r="AS337" s="76"/>
      <c r="AT337" s="77"/>
      <c r="AU337" s="76"/>
      <c r="AV337" s="77"/>
      <c r="AW337" s="76"/>
      <c r="AX337" s="77"/>
      <c r="AY337" s="76"/>
      <c r="AZ337" s="77"/>
      <c r="BA337" s="84"/>
      <c r="BB337" s="84"/>
      <c r="BC337" s="78"/>
      <c r="BD337" s="79"/>
      <c r="BE337" s="79"/>
      <c r="BF337" s="79"/>
      <c r="BG337" s="187"/>
      <c r="BH337" s="187"/>
      <c r="BI337" s="187"/>
      <c r="BJ337" s="187"/>
      <c r="BK337" s="110"/>
      <c r="BL337" s="115"/>
      <c r="BM337" s="115"/>
      <c r="BN337" s="115"/>
    </row>
    <row r="338" spans="1:66" s="80" customFormat="1" ht="16" x14ac:dyDescent="0.2">
      <c r="A338" s="188"/>
      <c r="B338" s="193"/>
      <c r="C338" s="110"/>
      <c r="D338" s="189"/>
      <c r="E338" s="110"/>
      <c r="F338" s="110"/>
      <c r="G338" s="72"/>
      <c r="H338" s="73"/>
      <c r="I338" s="110"/>
      <c r="J338" s="190"/>
      <c r="K338" s="112"/>
      <c r="L338" s="112"/>
      <c r="M338" s="112"/>
      <c r="N338" s="112"/>
      <c r="O338" s="112"/>
      <c r="P338" s="112"/>
      <c r="Q338" s="112"/>
      <c r="R338" s="112"/>
      <c r="S338" s="112"/>
      <c r="T338" s="112"/>
      <c r="U338" s="112"/>
      <c r="V338" s="112"/>
      <c r="W338" s="112"/>
      <c r="X338" s="112"/>
      <c r="Y338" s="112"/>
      <c r="Z338" s="112"/>
      <c r="AA338" s="112"/>
      <c r="AB338" s="112"/>
      <c r="AC338" s="112"/>
      <c r="AD338" s="114"/>
      <c r="AE338" s="113"/>
      <c r="AF338" s="114"/>
      <c r="AG338" s="114"/>
      <c r="AH338" s="114"/>
      <c r="AI338" s="115"/>
      <c r="AJ338" s="74"/>
      <c r="AK338" s="75"/>
      <c r="AL338" s="76"/>
      <c r="AM338" s="76"/>
      <c r="AN338" s="77"/>
      <c r="AO338" s="76"/>
      <c r="AP338" s="77"/>
      <c r="AQ338" s="76"/>
      <c r="AR338" s="77"/>
      <c r="AS338" s="76"/>
      <c r="AT338" s="77"/>
      <c r="AU338" s="76"/>
      <c r="AV338" s="77"/>
      <c r="AW338" s="76"/>
      <c r="AX338" s="77"/>
      <c r="AY338" s="76"/>
      <c r="AZ338" s="77"/>
      <c r="BA338" s="84"/>
      <c r="BB338" s="84"/>
      <c r="BC338" s="78"/>
      <c r="BD338" s="79"/>
      <c r="BE338" s="79"/>
      <c r="BF338" s="79"/>
      <c r="BG338" s="187"/>
      <c r="BH338" s="187"/>
      <c r="BI338" s="187"/>
      <c r="BJ338" s="187"/>
      <c r="BK338" s="110"/>
      <c r="BL338" s="115"/>
      <c r="BM338" s="115"/>
      <c r="BN338" s="115"/>
    </row>
    <row r="339" spans="1:66" s="80" customFormat="1" ht="16" x14ac:dyDescent="0.2">
      <c r="A339" s="188"/>
      <c r="B339" s="193"/>
      <c r="C339" s="110"/>
      <c r="D339" s="189"/>
      <c r="E339" s="110"/>
      <c r="F339" s="110"/>
      <c r="G339" s="72"/>
      <c r="H339" s="73"/>
      <c r="I339" s="110"/>
      <c r="J339" s="190"/>
      <c r="K339" s="112"/>
      <c r="L339" s="112"/>
      <c r="M339" s="112"/>
      <c r="N339" s="112"/>
      <c r="O339" s="112"/>
      <c r="P339" s="112"/>
      <c r="Q339" s="112"/>
      <c r="R339" s="112"/>
      <c r="S339" s="112"/>
      <c r="T339" s="112"/>
      <c r="U339" s="112"/>
      <c r="V339" s="112"/>
      <c r="W339" s="112"/>
      <c r="X339" s="112"/>
      <c r="Y339" s="112"/>
      <c r="Z339" s="112"/>
      <c r="AA339" s="112"/>
      <c r="AB339" s="112"/>
      <c r="AC339" s="112"/>
      <c r="AD339" s="114"/>
      <c r="AE339" s="113"/>
      <c r="AF339" s="114"/>
      <c r="AG339" s="114"/>
      <c r="AH339" s="114"/>
      <c r="AI339" s="115"/>
      <c r="AJ339" s="74"/>
      <c r="AK339" s="75"/>
      <c r="AL339" s="76"/>
      <c r="AM339" s="76"/>
      <c r="AN339" s="77"/>
      <c r="AO339" s="76"/>
      <c r="AP339" s="77"/>
      <c r="AQ339" s="76"/>
      <c r="AR339" s="77"/>
      <c r="AS339" s="76"/>
      <c r="AT339" s="77"/>
      <c r="AU339" s="76"/>
      <c r="AV339" s="77"/>
      <c r="AW339" s="76"/>
      <c r="AX339" s="77"/>
      <c r="AY339" s="76"/>
      <c r="AZ339" s="77"/>
      <c r="BA339" s="84"/>
      <c r="BB339" s="84"/>
      <c r="BC339" s="78"/>
      <c r="BD339" s="79"/>
      <c r="BE339" s="79"/>
      <c r="BF339" s="79"/>
      <c r="BG339" s="187"/>
      <c r="BH339" s="187"/>
      <c r="BI339" s="187"/>
      <c r="BJ339" s="187"/>
      <c r="BK339" s="110"/>
      <c r="BL339" s="115"/>
      <c r="BM339" s="115"/>
      <c r="BN339" s="115"/>
    </row>
    <row r="340" spans="1:66" s="80" customFormat="1" ht="16" x14ac:dyDescent="0.2">
      <c r="A340" s="188"/>
      <c r="B340" s="193"/>
      <c r="C340" s="110"/>
      <c r="D340" s="189"/>
      <c r="E340" s="110"/>
      <c r="F340" s="110"/>
      <c r="G340" s="72"/>
      <c r="H340" s="73"/>
      <c r="I340" s="110"/>
      <c r="J340" s="190"/>
      <c r="K340" s="112"/>
      <c r="L340" s="112"/>
      <c r="M340" s="112"/>
      <c r="N340" s="112"/>
      <c r="O340" s="112"/>
      <c r="P340" s="112"/>
      <c r="Q340" s="112"/>
      <c r="R340" s="112"/>
      <c r="S340" s="112"/>
      <c r="T340" s="112"/>
      <c r="U340" s="112"/>
      <c r="V340" s="112"/>
      <c r="W340" s="112"/>
      <c r="X340" s="112"/>
      <c r="Y340" s="112"/>
      <c r="Z340" s="112"/>
      <c r="AA340" s="112"/>
      <c r="AB340" s="112"/>
      <c r="AC340" s="112"/>
      <c r="AD340" s="114"/>
      <c r="AE340" s="113"/>
      <c r="AF340" s="114"/>
      <c r="AG340" s="114"/>
      <c r="AH340" s="114"/>
      <c r="AI340" s="115"/>
      <c r="AJ340" s="74"/>
      <c r="AK340" s="75"/>
      <c r="AL340" s="76"/>
      <c r="AM340" s="76"/>
      <c r="AN340" s="77"/>
      <c r="AO340" s="76"/>
      <c r="AP340" s="77"/>
      <c r="AQ340" s="76"/>
      <c r="AR340" s="77"/>
      <c r="AS340" s="76"/>
      <c r="AT340" s="77"/>
      <c r="AU340" s="76"/>
      <c r="AV340" s="77"/>
      <c r="AW340" s="76"/>
      <c r="AX340" s="77"/>
      <c r="AY340" s="76"/>
      <c r="AZ340" s="77"/>
      <c r="BA340" s="84"/>
      <c r="BB340" s="84"/>
      <c r="BC340" s="78"/>
      <c r="BD340" s="79"/>
      <c r="BE340" s="79"/>
      <c r="BF340" s="79"/>
      <c r="BG340" s="187"/>
      <c r="BH340" s="187"/>
      <c r="BI340" s="187"/>
      <c r="BJ340" s="187"/>
      <c r="BK340" s="110"/>
      <c r="BL340" s="115"/>
      <c r="BM340" s="115"/>
      <c r="BN340" s="115"/>
    </row>
    <row r="341" spans="1:66" s="80" customFormat="1" ht="16" x14ac:dyDescent="0.2">
      <c r="A341" s="188"/>
      <c r="B341" s="193"/>
      <c r="C341" s="110"/>
      <c r="D341" s="189"/>
      <c r="E341" s="110"/>
      <c r="F341" s="110"/>
      <c r="G341" s="72"/>
      <c r="H341" s="73"/>
      <c r="I341" s="110"/>
      <c r="J341" s="190"/>
      <c r="K341" s="112"/>
      <c r="L341" s="112"/>
      <c r="M341" s="112"/>
      <c r="N341" s="112"/>
      <c r="O341" s="112"/>
      <c r="P341" s="112"/>
      <c r="Q341" s="112"/>
      <c r="R341" s="112"/>
      <c r="S341" s="112"/>
      <c r="T341" s="112"/>
      <c r="U341" s="112"/>
      <c r="V341" s="112"/>
      <c r="W341" s="112"/>
      <c r="X341" s="112"/>
      <c r="Y341" s="112"/>
      <c r="Z341" s="112"/>
      <c r="AA341" s="112"/>
      <c r="AB341" s="112"/>
      <c r="AC341" s="112"/>
      <c r="AD341" s="114"/>
      <c r="AE341" s="113"/>
      <c r="AF341" s="114"/>
      <c r="AG341" s="114"/>
      <c r="AH341" s="114"/>
      <c r="AI341" s="115"/>
      <c r="AJ341" s="74"/>
      <c r="AK341" s="75"/>
      <c r="AL341" s="76"/>
      <c r="AM341" s="76"/>
      <c r="AN341" s="77"/>
      <c r="AO341" s="76"/>
      <c r="AP341" s="77"/>
      <c r="AQ341" s="76"/>
      <c r="AR341" s="77"/>
      <c r="AS341" s="76"/>
      <c r="AT341" s="77"/>
      <c r="AU341" s="76"/>
      <c r="AV341" s="77"/>
      <c r="AW341" s="76"/>
      <c r="AX341" s="77"/>
      <c r="AY341" s="76"/>
      <c r="AZ341" s="77"/>
      <c r="BA341" s="84"/>
      <c r="BB341" s="84"/>
      <c r="BC341" s="78"/>
      <c r="BD341" s="79"/>
      <c r="BE341" s="79"/>
      <c r="BF341" s="79"/>
      <c r="BG341" s="187"/>
      <c r="BH341" s="187"/>
      <c r="BI341" s="187"/>
      <c r="BJ341" s="187"/>
      <c r="BK341" s="110"/>
      <c r="BL341" s="115"/>
      <c r="BM341" s="115"/>
      <c r="BN341" s="115"/>
    </row>
    <row r="342" spans="1:66" s="80" customFormat="1" ht="16" x14ac:dyDescent="0.2">
      <c r="A342" s="188"/>
      <c r="B342" s="193"/>
      <c r="C342" s="110"/>
      <c r="D342" s="189"/>
      <c r="E342" s="110"/>
      <c r="F342" s="110"/>
      <c r="G342" s="72"/>
      <c r="H342" s="73"/>
      <c r="I342" s="110"/>
      <c r="J342" s="190"/>
      <c r="K342" s="112"/>
      <c r="L342" s="112"/>
      <c r="M342" s="112"/>
      <c r="N342" s="112"/>
      <c r="O342" s="112"/>
      <c r="P342" s="112"/>
      <c r="Q342" s="112"/>
      <c r="R342" s="112"/>
      <c r="S342" s="112"/>
      <c r="T342" s="112"/>
      <c r="U342" s="112"/>
      <c r="V342" s="112"/>
      <c r="W342" s="112"/>
      <c r="X342" s="112"/>
      <c r="Y342" s="112"/>
      <c r="Z342" s="112"/>
      <c r="AA342" s="112"/>
      <c r="AB342" s="112"/>
      <c r="AC342" s="112"/>
      <c r="AD342" s="114"/>
      <c r="AE342" s="113"/>
      <c r="AF342" s="114"/>
      <c r="AG342" s="114"/>
      <c r="AH342" s="114"/>
      <c r="AI342" s="115"/>
      <c r="AJ342" s="74"/>
      <c r="AK342" s="75"/>
      <c r="AL342" s="76"/>
      <c r="AM342" s="76"/>
      <c r="AN342" s="77"/>
      <c r="AO342" s="76"/>
      <c r="AP342" s="77"/>
      <c r="AQ342" s="76"/>
      <c r="AR342" s="77"/>
      <c r="AS342" s="76"/>
      <c r="AT342" s="77"/>
      <c r="AU342" s="76"/>
      <c r="AV342" s="77"/>
      <c r="AW342" s="76"/>
      <c r="AX342" s="77"/>
      <c r="AY342" s="76"/>
      <c r="AZ342" s="77"/>
      <c r="BA342" s="84"/>
      <c r="BB342" s="84"/>
      <c r="BC342" s="78"/>
      <c r="BD342" s="79"/>
      <c r="BE342" s="79"/>
      <c r="BF342" s="79"/>
      <c r="BG342" s="187"/>
      <c r="BH342" s="187"/>
      <c r="BI342" s="187"/>
      <c r="BJ342" s="187"/>
      <c r="BK342" s="110"/>
      <c r="BL342" s="115"/>
      <c r="BM342" s="115"/>
      <c r="BN342" s="115"/>
    </row>
    <row r="343" spans="1:66" s="80" customFormat="1" ht="16" x14ac:dyDescent="0.2">
      <c r="A343" s="188"/>
      <c r="B343" s="193"/>
      <c r="C343" s="110"/>
      <c r="D343" s="189"/>
      <c r="E343" s="110"/>
      <c r="F343" s="110"/>
      <c r="G343" s="72"/>
      <c r="H343" s="73"/>
      <c r="I343" s="110"/>
      <c r="J343" s="190"/>
      <c r="K343" s="112"/>
      <c r="L343" s="112"/>
      <c r="M343" s="112"/>
      <c r="N343" s="112"/>
      <c r="O343" s="112"/>
      <c r="P343" s="112"/>
      <c r="Q343" s="112"/>
      <c r="R343" s="112"/>
      <c r="S343" s="112"/>
      <c r="T343" s="112"/>
      <c r="U343" s="112"/>
      <c r="V343" s="112"/>
      <c r="W343" s="112"/>
      <c r="X343" s="112"/>
      <c r="Y343" s="112"/>
      <c r="Z343" s="112"/>
      <c r="AA343" s="112"/>
      <c r="AB343" s="112"/>
      <c r="AC343" s="112"/>
      <c r="AD343" s="114"/>
      <c r="AE343" s="113"/>
      <c r="AF343" s="114"/>
      <c r="AG343" s="114"/>
      <c r="AH343" s="114"/>
      <c r="AI343" s="115"/>
      <c r="AJ343" s="74"/>
      <c r="AK343" s="75"/>
      <c r="AL343" s="76"/>
      <c r="AM343" s="76"/>
      <c r="AN343" s="77"/>
      <c r="AO343" s="76"/>
      <c r="AP343" s="77"/>
      <c r="AQ343" s="76"/>
      <c r="AR343" s="77"/>
      <c r="AS343" s="76"/>
      <c r="AT343" s="77"/>
      <c r="AU343" s="76"/>
      <c r="AV343" s="77"/>
      <c r="AW343" s="76"/>
      <c r="AX343" s="77"/>
      <c r="AY343" s="76"/>
      <c r="AZ343" s="77"/>
      <c r="BA343" s="84"/>
      <c r="BB343" s="84"/>
      <c r="BC343" s="78"/>
      <c r="BD343" s="79"/>
      <c r="BE343" s="79"/>
      <c r="BF343" s="79"/>
      <c r="BG343" s="187"/>
      <c r="BH343" s="187"/>
      <c r="BI343" s="187"/>
      <c r="BJ343" s="187"/>
      <c r="BK343" s="110"/>
      <c r="BL343" s="115"/>
      <c r="BM343" s="115"/>
      <c r="BN343" s="115"/>
    </row>
    <row r="344" spans="1:66" s="80" customFormat="1" ht="16" x14ac:dyDescent="0.2">
      <c r="A344" s="188"/>
      <c r="B344" s="193"/>
      <c r="C344" s="110"/>
      <c r="D344" s="189"/>
      <c r="E344" s="110"/>
      <c r="F344" s="110"/>
      <c r="G344" s="72"/>
      <c r="H344" s="73"/>
      <c r="I344" s="110"/>
      <c r="J344" s="190"/>
      <c r="K344" s="112"/>
      <c r="L344" s="112"/>
      <c r="M344" s="112"/>
      <c r="N344" s="112"/>
      <c r="O344" s="112"/>
      <c r="P344" s="112"/>
      <c r="Q344" s="112"/>
      <c r="R344" s="112"/>
      <c r="S344" s="112"/>
      <c r="T344" s="112"/>
      <c r="U344" s="112"/>
      <c r="V344" s="112"/>
      <c r="W344" s="112"/>
      <c r="X344" s="112"/>
      <c r="Y344" s="112"/>
      <c r="Z344" s="112"/>
      <c r="AA344" s="112"/>
      <c r="AB344" s="112"/>
      <c r="AC344" s="112"/>
      <c r="AD344" s="114"/>
      <c r="AE344" s="113"/>
      <c r="AF344" s="114"/>
      <c r="AG344" s="114"/>
      <c r="AH344" s="114"/>
      <c r="AI344" s="115"/>
      <c r="AJ344" s="74"/>
      <c r="AK344" s="75"/>
      <c r="AL344" s="76"/>
      <c r="AM344" s="76"/>
      <c r="AN344" s="77"/>
      <c r="AO344" s="76"/>
      <c r="AP344" s="77"/>
      <c r="AQ344" s="76"/>
      <c r="AR344" s="77"/>
      <c r="AS344" s="76"/>
      <c r="AT344" s="77"/>
      <c r="AU344" s="76"/>
      <c r="AV344" s="77"/>
      <c r="AW344" s="76"/>
      <c r="AX344" s="77"/>
      <c r="AY344" s="76"/>
      <c r="AZ344" s="77"/>
      <c r="BA344" s="84"/>
      <c r="BB344" s="84"/>
      <c r="BC344" s="78"/>
      <c r="BD344" s="79"/>
      <c r="BE344" s="79"/>
      <c r="BF344" s="79"/>
      <c r="BG344" s="187"/>
      <c r="BH344" s="187"/>
      <c r="BI344" s="187"/>
      <c r="BJ344" s="187"/>
      <c r="BK344" s="110"/>
      <c r="BL344" s="115"/>
      <c r="BM344" s="115"/>
      <c r="BN344" s="115"/>
    </row>
    <row r="345" spans="1:66" s="80" customFormat="1" ht="16" x14ac:dyDescent="0.2">
      <c r="A345" s="188"/>
      <c r="B345" s="193"/>
      <c r="C345" s="110"/>
      <c r="D345" s="189"/>
      <c r="E345" s="110"/>
      <c r="F345" s="110"/>
      <c r="G345" s="72"/>
      <c r="H345" s="73"/>
      <c r="I345" s="110"/>
      <c r="J345" s="190"/>
      <c r="K345" s="112"/>
      <c r="L345" s="112"/>
      <c r="M345" s="112"/>
      <c r="N345" s="112"/>
      <c r="O345" s="112"/>
      <c r="P345" s="112"/>
      <c r="Q345" s="112"/>
      <c r="R345" s="112"/>
      <c r="S345" s="112"/>
      <c r="T345" s="112"/>
      <c r="U345" s="112"/>
      <c r="V345" s="112"/>
      <c r="W345" s="112"/>
      <c r="X345" s="112"/>
      <c r="Y345" s="112"/>
      <c r="Z345" s="112"/>
      <c r="AA345" s="112"/>
      <c r="AB345" s="112"/>
      <c r="AC345" s="112"/>
      <c r="AD345" s="114"/>
      <c r="AE345" s="113"/>
      <c r="AF345" s="114"/>
      <c r="AG345" s="114"/>
      <c r="AH345" s="114"/>
      <c r="AI345" s="115"/>
      <c r="AJ345" s="74"/>
      <c r="AK345" s="75"/>
      <c r="AL345" s="76"/>
      <c r="AM345" s="76"/>
      <c r="AN345" s="77"/>
      <c r="AO345" s="76"/>
      <c r="AP345" s="77"/>
      <c r="AQ345" s="76"/>
      <c r="AR345" s="77"/>
      <c r="AS345" s="76"/>
      <c r="AT345" s="77"/>
      <c r="AU345" s="76"/>
      <c r="AV345" s="77"/>
      <c r="AW345" s="76"/>
      <c r="AX345" s="77"/>
      <c r="AY345" s="76"/>
      <c r="AZ345" s="77"/>
      <c r="BA345" s="84"/>
      <c r="BB345" s="84"/>
      <c r="BC345" s="78"/>
      <c r="BD345" s="79"/>
      <c r="BE345" s="79"/>
      <c r="BF345" s="79"/>
      <c r="BG345" s="187"/>
      <c r="BH345" s="187"/>
      <c r="BI345" s="187"/>
      <c r="BJ345" s="187"/>
      <c r="BK345" s="110"/>
      <c r="BL345" s="115"/>
      <c r="BM345" s="115"/>
      <c r="BN345" s="115"/>
    </row>
    <row r="346" spans="1:66" s="80" customFormat="1" ht="16" x14ac:dyDescent="0.2">
      <c r="A346" s="188"/>
      <c r="B346" s="193"/>
      <c r="C346" s="110"/>
      <c r="D346" s="189"/>
      <c r="E346" s="110"/>
      <c r="F346" s="110"/>
      <c r="G346" s="72"/>
      <c r="H346" s="73"/>
      <c r="I346" s="110"/>
      <c r="J346" s="190"/>
      <c r="K346" s="112"/>
      <c r="L346" s="112"/>
      <c r="M346" s="112"/>
      <c r="N346" s="112"/>
      <c r="O346" s="112"/>
      <c r="P346" s="112"/>
      <c r="Q346" s="112"/>
      <c r="R346" s="112"/>
      <c r="S346" s="112"/>
      <c r="T346" s="112"/>
      <c r="U346" s="112"/>
      <c r="V346" s="112"/>
      <c r="W346" s="112"/>
      <c r="X346" s="112"/>
      <c r="Y346" s="112"/>
      <c r="Z346" s="112"/>
      <c r="AA346" s="112"/>
      <c r="AB346" s="112"/>
      <c r="AC346" s="112"/>
      <c r="AD346" s="114"/>
      <c r="AE346" s="113"/>
      <c r="AF346" s="114"/>
      <c r="AG346" s="114"/>
      <c r="AH346" s="114"/>
      <c r="AI346" s="115"/>
      <c r="AJ346" s="74"/>
      <c r="AK346" s="75"/>
      <c r="AL346" s="76"/>
      <c r="AM346" s="76"/>
      <c r="AN346" s="77"/>
      <c r="AO346" s="76"/>
      <c r="AP346" s="77"/>
      <c r="AQ346" s="76"/>
      <c r="AR346" s="77"/>
      <c r="AS346" s="76"/>
      <c r="AT346" s="77"/>
      <c r="AU346" s="76"/>
      <c r="AV346" s="77"/>
      <c r="AW346" s="76"/>
      <c r="AX346" s="77"/>
      <c r="AY346" s="76"/>
      <c r="AZ346" s="77"/>
      <c r="BA346" s="84"/>
      <c r="BB346" s="84"/>
      <c r="BC346" s="78"/>
      <c r="BD346" s="79"/>
      <c r="BE346" s="79"/>
      <c r="BF346" s="79"/>
      <c r="BG346" s="187"/>
      <c r="BH346" s="187"/>
      <c r="BI346" s="187"/>
      <c r="BJ346" s="187"/>
      <c r="BK346" s="110"/>
      <c r="BL346" s="115"/>
      <c r="BM346" s="115"/>
      <c r="BN346" s="115"/>
    </row>
    <row r="347" spans="1:66" s="80" customFormat="1" ht="16" x14ac:dyDescent="0.2">
      <c r="A347" s="188"/>
      <c r="B347" s="193"/>
      <c r="C347" s="110"/>
      <c r="D347" s="189"/>
      <c r="E347" s="110"/>
      <c r="F347" s="110"/>
      <c r="G347" s="72"/>
      <c r="H347" s="73"/>
      <c r="I347" s="110"/>
      <c r="J347" s="190"/>
      <c r="K347" s="112"/>
      <c r="L347" s="112"/>
      <c r="M347" s="112"/>
      <c r="N347" s="112"/>
      <c r="O347" s="112"/>
      <c r="P347" s="112"/>
      <c r="Q347" s="112"/>
      <c r="R347" s="112"/>
      <c r="S347" s="112"/>
      <c r="T347" s="112"/>
      <c r="U347" s="112"/>
      <c r="V347" s="112"/>
      <c r="W347" s="112"/>
      <c r="X347" s="112"/>
      <c r="Y347" s="112"/>
      <c r="Z347" s="112"/>
      <c r="AA347" s="112"/>
      <c r="AB347" s="112"/>
      <c r="AC347" s="112"/>
      <c r="AD347" s="114"/>
      <c r="AE347" s="113"/>
      <c r="AF347" s="114"/>
      <c r="AG347" s="114"/>
      <c r="AH347" s="114"/>
      <c r="AI347" s="115"/>
      <c r="AJ347" s="74"/>
      <c r="AK347" s="75"/>
      <c r="AL347" s="76"/>
      <c r="AM347" s="76"/>
      <c r="AN347" s="77"/>
      <c r="AO347" s="76"/>
      <c r="AP347" s="77"/>
      <c r="AQ347" s="76"/>
      <c r="AR347" s="77"/>
      <c r="AS347" s="76"/>
      <c r="AT347" s="77"/>
      <c r="AU347" s="76"/>
      <c r="AV347" s="77"/>
      <c r="AW347" s="76"/>
      <c r="AX347" s="77"/>
      <c r="AY347" s="76"/>
      <c r="AZ347" s="77"/>
      <c r="BA347" s="84"/>
      <c r="BB347" s="84"/>
      <c r="BC347" s="78"/>
      <c r="BD347" s="79"/>
      <c r="BE347" s="79"/>
      <c r="BF347" s="79"/>
      <c r="BG347" s="187"/>
      <c r="BH347" s="187"/>
      <c r="BI347" s="187"/>
      <c r="BJ347" s="187"/>
      <c r="BK347" s="110"/>
      <c r="BL347" s="115"/>
      <c r="BM347" s="115"/>
      <c r="BN347" s="115"/>
    </row>
    <row r="348" spans="1:66" s="80" customFormat="1" ht="16" x14ac:dyDescent="0.2">
      <c r="A348" s="188"/>
      <c r="B348" s="193"/>
      <c r="C348" s="110"/>
      <c r="D348" s="189"/>
      <c r="E348" s="110"/>
      <c r="F348" s="110"/>
      <c r="G348" s="72"/>
      <c r="H348" s="73"/>
      <c r="I348" s="110"/>
      <c r="J348" s="190"/>
      <c r="K348" s="112"/>
      <c r="L348" s="112"/>
      <c r="M348" s="112"/>
      <c r="N348" s="112"/>
      <c r="O348" s="112"/>
      <c r="P348" s="112"/>
      <c r="Q348" s="112"/>
      <c r="R348" s="112"/>
      <c r="S348" s="112"/>
      <c r="T348" s="112"/>
      <c r="U348" s="112"/>
      <c r="V348" s="112"/>
      <c r="W348" s="112"/>
      <c r="X348" s="112"/>
      <c r="Y348" s="112"/>
      <c r="Z348" s="112"/>
      <c r="AA348" s="112"/>
      <c r="AB348" s="112"/>
      <c r="AC348" s="112"/>
      <c r="AD348" s="114"/>
      <c r="AE348" s="113"/>
      <c r="AF348" s="114"/>
      <c r="AG348" s="114"/>
      <c r="AH348" s="114"/>
      <c r="AI348" s="115"/>
      <c r="AJ348" s="74"/>
      <c r="AK348" s="75"/>
      <c r="AL348" s="76"/>
      <c r="AM348" s="76"/>
      <c r="AN348" s="77"/>
      <c r="AO348" s="76"/>
      <c r="AP348" s="77"/>
      <c r="AQ348" s="76"/>
      <c r="AR348" s="77"/>
      <c r="AS348" s="76"/>
      <c r="AT348" s="77"/>
      <c r="AU348" s="76"/>
      <c r="AV348" s="77"/>
      <c r="AW348" s="76"/>
      <c r="AX348" s="77"/>
      <c r="AY348" s="76"/>
      <c r="AZ348" s="77"/>
      <c r="BA348" s="84"/>
      <c r="BB348" s="84"/>
      <c r="BC348" s="78"/>
      <c r="BD348" s="79"/>
      <c r="BE348" s="79"/>
      <c r="BF348" s="79"/>
      <c r="BG348" s="187"/>
      <c r="BH348" s="187"/>
      <c r="BI348" s="187"/>
      <c r="BJ348" s="187"/>
      <c r="BK348" s="110"/>
      <c r="BL348" s="115"/>
      <c r="BM348" s="115"/>
      <c r="BN348" s="115"/>
    </row>
    <row r="349" spans="1:66" s="80" customFormat="1" ht="16" x14ac:dyDescent="0.2">
      <c r="A349" s="188"/>
      <c r="B349" s="193"/>
      <c r="C349" s="110"/>
      <c r="D349" s="189"/>
      <c r="E349" s="110"/>
      <c r="F349" s="110"/>
      <c r="G349" s="72"/>
      <c r="H349" s="73"/>
      <c r="I349" s="110"/>
      <c r="J349" s="190"/>
      <c r="K349" s="112"/>
      <c r="L349" s="112"/>
      <c r="M349" s="112"/>
      <c r="N349" s="112"/>
      <c r="O349" s="112"/>
      <c r="P349" s="112"/>
      <c r="Q349" s="112"/>
      <c r="R349" s="112"/>
      <c r="S349" s="112"/>
      <c r="T349" s="112"/>
      <c r="U349" s="112"/>
      <c r="V349" s="112"/>
      <c r="W349" s="112"/>
      <c r="X349" s="112"/>
      <c r="Y349" s="112"/>
      <c r="Z349" s="112"/>
      <c r="AA349" s="112"/>
      <c r="AB349" s="112"/>
      <c r="AC349" s="112"/>
      <c r="AD349" s="114"/>
      <c r="AE349" s="113"/>
      <c r="AF349" s="114"/>
      <c r="AG349" s="114"/>
      <c r="AH349" s="114"/>
      <c r="AI349" s="115"/>
      <c r="AJ349" s="74"/>
      <c r="AK349" s="75"/>
      <c r="AL349" s="76"/>
      <c r="AM349" s="76"/>
      <c r="AN349" s="77"/>
      <c r="AO349" s="76"/>
      <c r="AP349" s="77"/>
      <c r="AQ349" s="76"/>
      <c r="AR349" s="77"/>
      <c r="AS349" s="76"/>
      <c r="AT349" s="77"/>
      <c r="AU349" s="76"/>
      <c r="AV349" s="77"/>
      <c r="AW349" s="76"/>
      <c r="AX349" s="77"/>
      <c r="AY349" s="76"/>
      <c r="AZ349" s="77"/>
      <c r="BA349" s="84"/>
      <c r="BB349" s="84"/>
      <c r="BC349" s="78"/>
      <c r="BD349" s="79"/>
      <c r="BE349" s="79"/>
      <c r="BF349" s="79"/>
      <c r="BG349" s="187"/>
      <c r="BH349" s="187"/>
      <c r="BI349" s="187"/>
      <c r="BJ349" s="187"/>
      <c r="BK349" s="110"/>
      <c r="BL349" s="115"/>
      <c r="BM349" s="115"/>
      <c r="BN349" s="115"/>
    </row>
    <row r="350" spans="1:66" s="80" customFormat="1" ht="16" x14ac:dyDescent="0.2">
      <c r="A350" s="188"/>
      <c r="B350" s="193"/>
      <c r="C350" s="110"/>
      <c r="D350" s="189"/>
      <c r="E350" s="110"/>
      <c r="F350" s="110"/>
      <c r="G350" s="72"/>
      <c r="H350" s="73"/>
      <c r="I350" s="110"/>
      <c r="J350" s="190"/>
      <c r="K350" s="112"/>
      <c r="L350" s="112"/>
      <c r="M350" s="112"/>
      <c r="N350" s="112"/>
      <c r="O350" s="112"/>
      <c r="P350" s="112"/>
      <c r="Q350" s="112"/>
      <c r="R350" s="112"/>
      <c r="S350" s="112"/>
      <c r="T350" s="112"/>
      <c r="U350" s="112"/>
      <c r="V350" s="112"/>
      <c r="W350" s="112"/>
      <c r="X350" s="112"/>
      <c r="Y350" s="112"/>
      <c r="Z350" s="112"/>
      <c r="AA350" s="112"/>
      <c r="AB350" s="112"/>
      <c r="AC350" s="112"/>
      <c r="AD350" s="114"/>
      <c r="AE350" s="113"/>
      <c r="AF350" s="114"/>
      <c r="AG350" s="114"/>
      <c r="AH350" s="114"/>
      <c r="AI350" s="115"/>
      <c r="AJ350" s="74"/>
      <c r="AK350" s="75"/>
      <c r="AL350" s="76"/>
      <c r="AM350" s="76"/>
      <c r="AN350" s="77"/>
      <c r="AO350" s="76"/>
      <c r="AP350" s="77"/>
      <c r="AQ350" s="76"/>
      <c r="AR350" s="77"/>
      <c r="AS350" s="76"/>
      <c r="AT350" s="77"/>
      <c r="AU350" s="76"/>
      <c r="AV350" s="77"/>
      <c r="AW350" s="76"/>
      <c r="AX350" s="77"/>
      <c r="AY350" s="76"/>
      <c r="AZ350" s="77"/>
      <c r="BA350" s="84"/>
      <c r="BB350" s="84"/>
      <c r="BC350" s="78"/>
      <c r="BD350" s="79"/>
      <c r="BE350" s="79"/>
      <c r="BF350" s="79"/>
      <c r="BG350" s="187"/>
      <c r="BH350" s="187"/>
      <c r="BI350" s="187"/>
      <c r="BJ350" s="187"/>
      <c r="BK350" s="110"/>
      <c r="BL350" s="115"/>
      <c r="BM350" s="115"/>
      <c r="BN350" s="115"/>
    </row>
    <row r="351" spans="1:66" s="80" customFormat="1" ht="16" x14ac:dyDescent="0.2">
      <c r="A351" s="188"/>
      <c r="B351" s="193"/>
      <c r="C351" s="110"/>
      <c r="D351" s="189"/>
      <c r="E351" s="110"/>
      <c r="F351" s="110"/>
      <c r="G351" s="72"/>
      <c r="H351" s="73"/>
      <c r="I351" s="110"/>
      <c r="J351" s="190"/>
      <c r="K351" s="112"/>
      <c r="L351" s="112"/>
      <c r="M351" s="112"/>
      <c r="N351" s="112"/>
      <c r="O351" s="112"/>
      <c r="P351" s="112"/>
      <c r="Q351" s="112"/>
      <c r="R351" s="112"/>
      <c r="S351" s="112"/>
      <c r="T351" s="112"/>
      <c r="U351" s="112"/>
      <c r="V351" s="112"/>
      <c r="W351" s="112"/>
      <c r="X351" s="112"/>
      <c r="Y351" s="112"/>
      <c r="Z351" s="112"/>
      <c r="AA351" s="112"/>
      <c r="AB351" s="112"/>
      <c r="AC351" s="112"/>
      <c r="AD351" s="114"/>
      <c r="AE351" s="113"/>
      <c r="AF351" s="114"/>
      <c r="AG351" s="114"/>
      <c r="AH351" s="114"/>
      <c r="AI351" s="115"/>
      <c r="AJ351" s="74"/>
      <c r="AK351" s="75"/>
      <c r="AL351" s="76"/>
      <c r="AM351" s="76"/>
      <c r="AN351" s="77"/>
      <c r="AO351" s="76"/>
      <c r="AP351" s="77"/>
      <c r="AQ351" s="76"/>
      <c r="AR351" s="77"/>
      <c r="AS351" s="76"/>
      <c r="AT351" s="77"/>
      <c r="AU351" s="76"/>
      <c r="AV351" s="77"/>
      <c r="AW351" s="76"/>
      <c r="AX351" s="77"/>
      <c r="AY351" s="76"/>
      <c r="AZ351" s="77"/>
      <c r="BA351" s="84"/>
      <c r="BB351" s="84"/>
      <c r="BC351" s="78"/>
      <c r="BD351" s="79"/>
      <c r="BE351" s="79"/>
      <c r="BF351" s="79"/>
      <c r="BG351" s="187"/>
      <c r="BH351" s="187"/>
      <c r="BI351" s="187"/>
      <c r="BJ351" s="187"/>
      <c r="BK351" s="110"/>
      <c r="BL351" s="115"/>
      <c r="BM351" s="115"/>
      <c r="BN351" s="115"/>
    </row>
    <row r="352" spans="1:66" s="80" customFormat="1" ht="16" x14ac:dyDescent="0.2">
      <c r="A352" s="188"/>
      <c r="B352" s="193"/>
      <c r="C352" s="110"/>
      <c r="D352" s="189"/>
      <c r="E352" s="110"/>
      <c r="F352" s="110"/>
      <c r="G352" s="72"/>
      <c r="H352" s="73"/>
      <c r="I352" s="110"/>
      <c r="J352" s="190"/>
      <c r="K352" s="112"/>
      <c r="L352" s="112"/>
      <c r="M352" s="112"/>
      <c r="N352" s="112"/>
      <c r="O352" s="112"/>
      <c r="P352" s="112"/>
      <c r="Q352" s="112"/>
      <c r="R352" s="112"/>
      <c r="S352" s="112"/>
      <c r="T352" s="112"/>
      <c r="U352" s="112"/>
      <c r="V352" s="112"/>
      <c r="W352" s="112"/>
      <c r="X352" s="112"/>
      <c r="Y352" s="112"/>
      <c r="Z352" s="112"/>
      <c r="AA352" s="112"/>
      <c r="AB352" s="112"/>
      <c r="AC352" s="112"/>
      <c r="AD352" s="114"/>
      <c r="AE352" s="113"/>
      <c r="AF352" s="114"/>
      <c r="AG352" s="114"/>
      <c r="AH352" s="114"/>
      <c r="AI352" s="115"/>
      <c r="AJ352" s="74"/>
      <c r="AK352" s="75"/>
      <c r="AL352" s="76"/>
      <c r="AM352" s="76"/>
      <c r="AN352" s="77"/>
      <c r="AO352" s="76"/>
      <c r="AP352" s="77"/>
      <c r="AQ352" s="76"/>
      <c r="AR352" s="77"/>
      <c r="AS352" s="76"/>
      <c r="AT352" s="77"/>
      <c r="AU352" s="76"/>
      <c r="AV352" s="77"/>
      <c r="AW352" s="76"/>
      <c r="AX352" s="77"/>
      <c r="AY352" s="76"/>
      <c r="AZ352" s="77"/>
      <c r="BA352" s="84"/>
      <c r="BB352" s="84"/>
      <c r="BC352" s="78"/>
      <c r="BD352" s="79"/>
      <c r="BE352" s="79"/>
      <c r="BF352" s="79"/>
      <c r="BG352" s="187"/>
      <c r="BH352" s="187"/>
      <c r="BI352" s="187"/>
      <c r="BJ352" s="187"/>
      <c r="BK352" s="110"/>
      <c r="BL352" s="115"/>
      <c r="BM352" s="115"/>
      <c r="BN352" s="115"/>
    </row>
    <row r="353" spans="1:66" s="80" customFormat="1" ht="16" x14ac:dyDescent="0.2">
      <c r="A353" s="188"/>
      <c r="B353" s="193"/>
      <c r="C353" s="110"/>
      <c r="D353" s="189"/>
      <c r="E353" s="110"/>
      <c r="F353" s="110"/>
      <c r="G353" s="72"/>
      <c r="H353" s="73"/>
      <c r="I353" s="110"/>
      <c r="J353" s="190"/>
      <c r="K353" s="112"/>
      <c r="L353" s="112"/>
      <c r="M353" s="112"/>
      <c r="N353" s="112"/>
      <c r="O353" s="112"/>
      <c r="P353" s="112"/>
      <c r="Q353" s="112"/>
      <c r="R353" s="112"/>
      <c r="S353" s="112"/>
      <c r="T353" s="112"/>
      <c r="U353" s="112"/>
      <c r="V353" s="112"/>
      <c r="W353" s="112"/>
      <c r="X353" s="112"/>
      <c r="Y353" s="112"/>
      <c r="Z353" s="112"/>
      <c r="AA353" s="112"/>
      <c r="AB353" s="112"/>
      <c r="AC353" s="112"/>
      <c r="AD353" s="114"/>
      <c r="AE353" s="113"/>
      <c r="AF353" s="114"/>
      <c r="AG353" s="114"/>
      <c r="AH353" s="114"/>
      <c r="AI353" s="115"/>
      <c r="AJ353" s="74"/>
      <c r="AK353" s="75"/>
      <c r="AL353" s="76"/>
      <c r="AM353" s="76"/>
      <c r="AN353" s="77"/>
      <c r="AO353" s="76"/>
      <c r="AP353" s="77"/>
      <c r="AQ353" s="76"/>
      <c r="AR353" s="77"/>
      <c r="AS353" s="76"/>
      <c r="AT353" s="77"/>
      <c r="AU353" s="76"/>
      <c r="AV353" s="77"/>
      <c r="AW353" s="76"/>
      <c r="AX353" s="77"/>
      <c r="AY353" s="76"/>
      <c r="AZ353" s="77"/>
      <c r="BA353" s="84"/>
      <c r="BB353" s="84"/>
      <c r="BC353" s="78"/>
      <c r="BD353" s="79"/>
      <c r="BE353" s="79"/>
      <c r="BF353" s="79"/>
      <c r="BG353" s="187"/>
      <c r="BH353" s="187"/>
      <c r="BI353" s="187"/>
      <c r="BJ353" s="187"/>
      <c r="BK353" s="110"/>
      <c r="BL353" s="115"/>
      <c r="BM353" s="115"/>
      <c r="BN353" s="115"/>
    </row>
    <row r="354" spans="1:66" s="80" customFormat="1" ht="16" x14ac:dyDescent="0.2">
      <c r="A354" s="188"/>
      <c r="B354" s="193"/>
      <c r="C354" s="110"/>
      <c r="D354" s="189"/>
      <c r="E354" s="110"/>
      <c r="F354" s="110"/>
      <c r="G354" s="72"/>
      <c r="H354" s="73"/>
      <c r="I354" s="110"/>
      <c r="J354" s="190"/>
      <c r="K354" s="112"/>
      <c r="L354" s="112"/>
      <c r="M354" s="112"/>
      <c r="N354" s="112"/>
      <c r="O354" s="112"/>
      <c r="P354" s="112"/>
      <c r="Q354" s="112"/>
      <c r="R354" s="112"/>
      <c r="S354" s="112"/>
      <c r="T354" s="112"/>
      <c r="U354" s="112"/>
      <c r="V354" s="112"/>
      <c r="W354" s="112"/>
      <c r="X354" s="112"/>
      <c r="Y354" s="112"/>
      <c r="Z354" s="112"/>
      <c r="AA354" s="112"/>
      <c r="AB354" s="112"/>
      <c r="AC354" s="112"/>
      <c r="AD354" s="114"/>
      <c r="AE354" s="113"/>
      <c r="AF354" s="114"/>
      <c r="AG354" s="114"/>
      <c r="AH354" s="114"/>
      <c r="AI354" s="115"/>
      <c r="AJ354" s="74"/>
      <c r="AK354" s="75"/>
      <c r="AL354" s="76"/>
      <c r="AM354" s="76"/>
      <c r="AN354" s="77"/>
      <c r="AO354" s="76"/>
      <c r="AP354" s="77"/>
      <c r="AQ354" s="76"/>
      <c r="AR354" s="77"/>
      <c r="AS354" s="76"/>
      <c r="AT354" s="77"/>
      <c r="AU354" s="76"/>
      <c r="AV354" s="77"/>
      <c r="AW354" s="76"/>
      <c r="AX354" s="77"/>
      <c r="AY354" s="76"/>
      <c r="AZ354" s="77"/>
      <c r="BA354" s="84"/>
      <c r="BB354" s="84"/>
      <c r="BC354" s="78"/>
      <c r="BD354" s="79"/>
      <c r="BE354" s="79"/>
      <c r="BF354" s="79"/>
      <c r="BG354" s="187"/>
      <c r="BH354" s="187"/>
      <c r="BI354" s="187"/>
      <c r="BJ354" s="187"/>
      <c r="BK354" s="110"/>
      <c r="BL354" s="115"/>
      <c r="BM354" s="115"/>
      <c r="BN354" s="115"/>
    </row>
    <row r="355" spans="1:66" s="80" customFormat="1" ht="16" x14ac:dyDescent="0.2">
      <c r="A355" s="188"/>
      <c r="B355" s="193"/>
      <c r="C355" s="110"/>
      <c r="D355" s="189"/>
      <c r="E355" s="110"/>
      <c r="F355" s="110"/>
      <c r="G355" s="72"/>
      <c r="H355" s="73"/>
      <c r="I355" s="110"/>
      <c r="J355" s="190"/>
      <c r="K355" s="112"/>
      <c r="L355" s="112"/>
      <c r="M355" s="112"/>
      <c r="N355" s="112"/>
      <c r="O355" s="112"/>
      <c r="P355" s="112"/>
      <c r="Q355" s="112"/>
      <c r="R355" s="112"/>
      <c r="S355" s="112"/>
      <c r="T355" s="112"/>
      <c r="U355" s="112"/>
      <c r="V355" s="112"/>
      <c r="W355" s="112"/>
      <c r="X355" s="112"/>
      <c r="Y355" s="112"/>
      <c r="Z355" s="112"/>
      <c r="AA355" s="112"/>
      <c r="AB355" s="112"/>
      <c r="AC355" s="112"/>
      <c r="AD355" s="114"/>
      <c r="AE355" s="113"/>
      <c r="AF355" s="114"/>
      <c r="AG355" s="114"/>
      <c r="AH355" s="114"/>
      <c r="AI355" s="115"/>
      <c r="AJ355" s="74"/>
      <c r="AK355" s="75"/>
      <c r="AL355" s="76"/>
      <c r="AM355" s="76"/>
      <c r="AN355" s="77"/>
      <c r="AO355" s="76"/>
      <c r="AP355" s="77"/>
      <c r="AQ355" s="76"/>
      <c r="AR355" s="77"/>
      <c r="AS355" s="76"/>
      <c r="AT355" s="77"/>
      <c r="AU355" s="76"/>
      <c r="AV355" s="77"/>
      <c r="AW355" s="76"/>
      <c r="AX355" s="77"/>
      <c r="AY355" s="76"/>
      <c r="AZ355" s="77"/>
      <c r="BA355" s="84"/>
      <c r="BB355" s="84"/>
      <c r="BC355" s="78"/>
      <c r="BD355" s="79"/>
      <c r="BE355" s="79"/>
      <c r="BF355" s="79"/>
      <c r="BG355" s="187"/>
      <c r="BH355" s="187"/>
      <c r="BI355" s="187"/>
      <c r="BJ355" s="187"/>
      <c r="BK355" s="110"/>
      <c r="BL355" s="115"/>
      <c r="BM355" s="115"/>
      <c r="BN355" s="115"/>
    </row>
    <row r="356" spans="1:66" s="80" customFormat="1" ht="16" x14ac:dyDescent="0.2">
      <c r="A356" s="188"/>
      <c r="B356" s="193"/>
      <c r="C356" s="110"/>
      <c r="D356" s="189"/>
      <c r="E356" s="110"/>
      <c r="F356" s="110"/>
      <c r="G356" s="72"/>
      <c r="H356" s="73"/>
      <c r="I356" s="110"/>
      <c r="J356" s="190"/>
      <c r="K356" s="112"/>
      <c r="L356" s="112"/>
      <c r="M356" s="112"/>
      <c r="N356" s="112"/>
      <c r="O356" s="112"/>
      <c r="P356" s="112"/>
      <c r="Q356" s="112"/>
      <c r="R356" s="112"/>
      <c r="S356" s="112"/>
      <c r="T356" s="112"/>
      <c r="U356" s="112"/>
      <c r="V356" s="112"/>
      <c r="W356" s="112"/>
      <c r="X356" s="112"/>
      <c r="Y356" s="112"/>
      <c r="Z356" s="112"/>
      <c r="AA356" s="112"/>
      <c r="AB356" s="112"/>
      <c r="AC356" s="112"/>
      <c r="AD356" s="114"/>
      <c r="AE356" s="113"/>
      <c r="AF356" s="114"/>
      <c r="AG356" s="114"/>
      <c r="AH356" s="114"/>
      <c r="AI356" s="115"/>
      <c r="AJ356" s="74"/>
      <c r="AK356" s="75"/>
      <c r="AL356" s="76"/>
      <c r="AM356" s="76"/>
      <c r="AN356" s="77"/>
      <c r="AO356" s="76"/>
      <c r="AP356" s="77"/>
      <c r="AQ356" s="76"/>
      <c r="AR356" s="77"/>
      <c r="AS356" s="76"/>
      <c r="AT356" s="77"/>
      <c r="AU356" s="76"/>
      <c r="AV356" s="77"/>
      <c r="AW356" s="76"/>
      <c r="AX356" s="77"/>
      <c r="AY356" s="76"/>
      <c r="AZ356" s="77"/>
      <c r="BA356" s="84"/>
      <c r="BB356" s="84"/>
      <c r="BC356" s="78"/>
      <c r="BD356" s="79"/>
      <c r="BE356" s="79"/>
      <c r="BF356" s="79"/>
      <c r="BG356" s="187"/>
      <c r="BH356" s="187"/>
      <c r="BI356" s="187"/>
      <c r="BJ356" s="187"/>
      <c r="BK356" s="110"/>
      <c r="BL356" s="115"/>
      <c r="BM356" s="115"/>
      <c r="BN356" s="115"/>
    </row>
    <row r="357" spans="1:66" s="80" customFormat="1" ht="16" x14ac:dyDescent="0.2">
      <c r="A357" s="188"/>
      <c r="B357" s="193"/>
      <c r="C357" s="110"/>
      <c r="D357" s="189"/>
      <c r="E357" s="110"/>
      <c r="F357" s="110"/>
      <c r="G357" s="72"/>
      <c r="H357" s="73"/>
      <c r="I357" s="110"/>
      <c r="J357" s="190"/>
      <c r="K357" s="112"/>
      <c r="L357" s="112"/>
      <c r="M357" s="112"/>
      <c r="N357" s="112"/>
      <c r="O357" s="112"/>
      <c r="P357" s="112"/>
      <c r="Q357" s="112"/>
      <c r="R357" s="112"/>
      <c r="S357" s="112"/>
      <c r="T357" s="112"/>
      <c r="U357" s="112"/>
      <c r="V357" s="112"/>
      <c r="W357" s="112"/>
      <c r="X357" s="112"/>
      <c r="Y357" s="112"/>
      <c r="Z357" s="112"/>
      <c r="AA357" s="112"/>
      <c r="AB357" s="112"/>
      <c r="AC357" s="112"/>
      <c r="AD357" s="114"/>
      <c r="AE357" s="113"/>
      <c r="AF357" s="114"/>
      <c r="AG357" s="114"/>
      <c r="AH357" s="114"/>
      <c r="AI357" s="115"/>
      <c r="AJ357" s="74"/>
      <c r="AK357" s="75"/>
      <c r="AL357" s="76"/>
      <c r="AM357" s="76"/>
      <c r="AN357" s="77"/>
      <c r="AO357" s="76"/>
      <c r="AP357" s="77"/>
      <c r="AQ357" s="76"/>
      <c r="AR357" s="77"/>
      <c r="AS357" s="76"/>
      <c r="AT357" s="77"/>
      <c r="AU357" s="76"/>
      <c r="AV357" s="77"/>
      <c r="AW357" s="76"/>
      <c r="AX357" s="77"/>
      <c r="AY357" s="76"/>
      <c r="AZ357" s="77"/>
      <c r="BA357" s="84"/>
      <c r="BB357" s="84"/>
      <c r="BC357" s="78"/>
      <c r="BD357" s="79"/>
      <c r="BE357" s="79"/>
      <c r="BF357" s="79"/>
      <c r="BG357" s="187"/>
      <c r="BH357" s="187"/>
      <c r="BI357" s="187"/>
      <c r="BJ357" s="187"/>
      <c r="BK357" s="110"/>
      <c r="BL357" s="115"/>
      <c r="BM357" s="115"/>
      <c r="BN357" s="115"/>
    </row>
    <row r="358" spans="1:66" s="80" customFormat="1" ht="16" x14ac:dyDescent="0.2">
      <c r="A358" s="188"/>
      <c r="B358" s="193"/>
      <c r="C358" s="110"/>
      <c r="D358" s="189"/>
      <c r="E358" s="110"/>
      <c r="F358" s="110"/>
      <c r="G358" s="72"/>
      <c r="H358" s="73"/>
      <c r="I358" s="110"/>
      <c r="J358" s="190"/>
      <c r="K358" s="112"/>
      <c r="L358" s="112"/>
      <c r="M358" s="112"/>
      <c r="N358" s="112"/>
      <c r="O358" s="112"/>
      <c r="P358" s="112"/>
      <c r="Q358" s="112"/>
      <c r="R358" s="112"/>
      <c r="S358" s="112"/>
      <c r="T358" s="112"/>
      <c r="U358" s="112"/>
      <c r="V358" s="112"/>
      <c r="W358" s="112"/>
      <c r="X358" s="112"/>
      <c r="Y358" s="112"/>
      <c r="Z358" s="112"/>
      <c r="AA358" s="112"/>
      <c r="AB358" s="112"/>
      <c r="AC358" s="112"/>
      <c r="AD358" s="114"/>
      <c r="AE358" s="113"/>
      <c r="AF358" s="114"/>
      <c r="AG358" s="114"/>
      <c r="AH358" s="114"/>
      <c r="AI358" s="115"/>
      <c r="AJ358" s="74"/>
      <c r="AK358" s="75"/>
      <c r="AL358" s="76"/>
      <c r="AM358" s="76"/>
      <c r="AN358" s="77"/>
      <c r="AO358" s="76"/>
      <c r="AP358" s="77"/>
      <c r="AQ358" s="76"/>
      <c r="AR358" s="77"/>
      <c r="AS358" s="76"/>
      <c r="AT358" s="77"/>
      <c r="AU358" s="76"/>
      <c r="AV358" s="77"/>
      <c r="AW358" s="76"/>
      <c r="AX358" s="77"/>
      <c r="AY358" s="76"/>
      <c r="AZ358" s="77"/>
      <c r="BA358" s="84"/>
      <c r="BB358" s="84"/>
      <c r="BC358" s="78"/>
      <c r="BD358" s="79"/>
      <c r="BE358" s="79"/>
      <c r="BF358" s="79"/>
      <c r="BG358" s="187"/>
      <c r="BH358" s="187"/>
      <c r="BI358" s="187"/>
      <c r="BJ358" s="187"/>
      <c r="BK358" s="110"/>
      <c r="BL358" s="115"/>
      <c r="BM358" s="115"/>
      <c r="BN358" s="115"/>
    </row>
    <row r="359" spans="1:66" s="80" customFormat="1" ht="16" x14ac:dyDescent="0.2">
      <c r="A359" s="188"/>
      <c r="B359" s="193"/>
      <c r="C359" s="110"/>
      <c r="D359" s="189"/>
      <c r="E359" s="110"/>
      <c r="F359" s="110"/>
      <c r="G359" s="72"/>
      <c r="H359" s="73"/>
      <c r="I359" s="110"/>
      <c r="J359" s="190"/>
      <c r="K359" s="112"/>
      <c r="L359" s="112"/>
      <c r="M359" s="112"/>
      <c r="N359" s="112"/>
      <c r="O359" s="112"/>
      <c r="P359" s="112"/>
      <c r="Q359" s="112"/>
      <c r="R359" s="112"/>
      <c r="S359" s="112"/>
      <c r="T359" s="112"/>
      <c r="U359" s="112"/>
      <c r="V359" s="112"/>
      <c r="W359" s="112"/>
      <c r="X359" s="112"/>
      <c r="Y359" s="112"/>
      <c r="Z359" s="112"/>
      <c r="AA359" s="112"/>
      <c r="AB359" s="112"/>
      <c r="AC359" s="112"/>
      <c r="AD359" s="114"/>
      <c r="AE359" s="113"/>
      <c r="AF359" s="114"/>
      <c r="AG359" s="114"/>
      <c r="AH359" s="114"/>
      <c r="AI359" s="115"/>
      <c r="AJ359" s="74"/>
      <c r="AK359" s="75"/>
      <c r="AL359" s="76"/>
      <c r="AM359" s="76"/>
      <c r="AN359" s="77"/>
      <c r="AO359" s="76"/>
      <c r="AP359" s="77"/>
      <c r="AQ359" s="76"/>
      <c r="AR359" s="77"/>
      <c r="AS359" s="76"/>
      <c r="AT359" s="77"/>
      <c r="AU359" s="76"/>
      <c r="AV359" s="77"/>
      <c r="AW359" s="76"/>
      <c r="AX359" s="77"/>
      <c r="AY359" s="76"/>
      <c r="AZ359" s="77"/>
      <c r="BA359" s="84"/>
      <c r="BB359" s="84"/>
      <c r="BC359" s="78"/>
      <c r="BD359" s="79"/>
      <c r="BE359" s="79"/>
      <c r="BF359" s="79"/>
      <c r="BG359" s="187"/>
      <c r="BH359" s="187"/>
      <c r="BI359" s="187"/>
      <c r="BJ359" s="187"/>
      <c r="BK359" s="110"/>
      <c r="BL359" s="115"/>
      <c r="BM359" s="115"/>
      <c r="BN359" s="115"/>
    </row>
    <row r="360" spans="1:66" s="80" customFormat="1" ht="16" x14ac:dyDescent="0.2">
      <c r="A360" s="188"/>
      <c r="B360" s="193"/>
      <c r="C360" s="110"/>
      <c r="D360" s="189"/>
      <c r="E360" s="110"/>
      <c r="F360" s="110"/>
      <c r="G360" s="72"/>
      <c r="H360" s="73"/>
      <c r="I360" s="110"/>
      <c r="J360" s="190"/>
      <c r="K360" s="112"/>
      <c r="L360" s="112"/>
      <c r="M360" s="112"/>
      <c r="N360" s="112"/>
      <c r="O360" s="112"/>
      <c r="P360" s="112"/>
      <c r="Q360" s="112"/>
      <c r="R360" s="112"/>
      <c r="S360" s="112"/>
      <c r="T360" s="112"/>
      <c r="U360" s="112"/>
      <c r="V360" s="112"/>
      <c r="W360" s="112"/>
      <c r="X360" s="112"/>
      <c r="Y360" s="112"/>
      <c r="Z360" s="112"/>
      <c r="AA360" s="112"/>
      <c r="AB360" s="112"/>
      <c r="AC360" s="112"/>
      <c r="AD360" s="114"/>
      <c r="AE360" s="113"/>
      <c r="AF360" s="114"/>
      <c r="AG360" s="114"/>
      <c r="AH360" s="114"/>
      <c r="AI360" s="115"/>
      <c r="AJ360" s="74"/>
      <c r="AK360" s="75"/>
      <c r="AL360" s="76"/>
      <c r="AM360" s="76"/>
      <c r="AN360" s="77"/>
      <c r="AO360" s="76"/>
      <c r="AP360" s="77"/>
      <c r="AQ360" s="76"/>
      <c r="AR360" s="77"/>
      <c r="AS360" s="76"/>
      <c r="AT360" s="77"/>
      <c r="AU360" s="76"/>
      <c r="AV360" s="77"/>
      <c r="AW360" s="76"/>
      <c r="AX360" s="77"/>
      <c r="AY360" s="76"/>
      <c r="AZ360" s="77"/>
      <c r="BA360" s="84"/>
      <c r="BB360" s="84"/>
      <c r="BC360" s="78"/>
      <c r="BD360" s="79"/>
      <c r="BE360" s="79"/>
      <c r="BF360" s="79"/>
      <c r="BG360" s="187"/>
      <c r="BH360" s="187"/>
      <c r="BI360" s="187"/>
      <c r="BJ360" s="187"/>
      <c r="BK360" s="110"/>
      <c r="BL360" s="115"/>
      <c r="BM360" s="115"/>
      <c r="BN360" s="115"/>
    </row>
    <row r="361" spans="1:66" s="80" customFormat="1" ht="16" x14ac:dyDescent="0.2">
      <c r="A361" s="188"/>
      <c r="B361" s="193"/>
      <c r="C361" s="110"/>
      <c r="D361" s="189"/>
      <c r="E361" s="110"/>
      <c r="F361" s="110"/>
      <c r="G361" s="72"/>
      <c r="H361" s="73"/>
      <c r="I361" s="110"/>
      <c r="J361" s="190"/>
      <c r="K361" s="112"/>
      <c r="L361" s="112"/>
      <c r="M361" s="112"/>
      <c r="N361" s="112"/>
      <c r="O361" s="112"/>
      <c r="P361" s="112"/>
      <c r="Q361" s="112"/>
      <c r="R361" s="112"/>
      <c r="S361" s="112"/>
      <c r="T361" s="112"/>
      <c r="U361" s="112"/>
      <c r="V361" s="112"/>
      <c r="W361" s="112"/>
      <c r="X361" s="112"/>
      <c r="Y361" s="112"/>
      <c r="Z361" s="112"/>
      <c r="AA361" s="112"/>
      <c r="AB361" s="112"/>
      <c r="AC361" s="112"/>
      <c r="AD361" s="114"/>
      <c r="AE361" s="113"/>
      <c r="AF361" s="114"/>
      <c r="AG361" s="114"/>
      <c r="AH361" s="114"/>
      <c r="AI361" s="115"/>
      <c r="AJ361" s="74"/>
      <c r="AK361" s="75"/>
      <c r="AL361" s="76"/>
      <c r="AM361" s="76"/>
      <c r="AN361" s="77"/>
      <c r="AO361" s="76"/>
      <c r="AP361" s="77"/>
      <c r="AQ361" s="76"/>
      <c r="AR361" s="77"/>
      <c r="AS361" s="76"/>
      <c r="AT361" s="77"/>
      <c r="AU361" s="76"/>
      <c r="AV361" s="77"/>
      <c r="AW361" s="76"/>
      <c r="AX361" s="77"/>
      <c r="AY361" s="76"/>
      <c r="AZ361" s="77"/>
      <c r="BA361" s="84"/>
      <c r="BB361" s="84"/>
      <c r="BC361" s="78"/>
      <c r="BD361" s="79"/>
      <c r="BE361" s="79"/>
      <c r="BF361" s="79"/>
      <c r="BG361" s="187"/>
      <c r="BH361" s="187"/>
      <c r="BI361" s="187"/>
      <c r="BJ361" s="187"/>
      <c r="BK361" s="110"/>
      <c r="BL361" s="115"/>
      <c r="BM361" s="115"/>
      <c r="BN361" s="115"/>
    </row>
    <row r="362" spans="1:66" s="80" customFormat="1" ht="12.75" customHeight="1" x14ac:dyDescent="0.2">
      <c r="A362" s="188"/>
      <c r="B362" s="193"/>
      <c r="C362" s="110"/>
      <c r="D362" s="189"/>
      <c r="E362" s="110"/>
      <c r="F362" s="110"/>
      <c r="G362" s="72"/>
      <c r="H362" s="73"/>
      <c r="I362" s="110"/>
      <c r="J362" s="190"/>
      <c r="K362" s="112"/>
      <c r="L362" s="112"/>
      <c r="M362" s="112"/>
      <c r="N362" s="112"/>
      <c r="O362" s="112"/>
      <c r="P362" s="112"/>
      <c r="Q362" s="112"/>
      <c r="R362" s="112"/>
      <c r="S362" s="112"/>
      <c r="T362" s="112"/>
      <c r="U362" s="112"/>
      <c r="V362" s="112"/>
      <c r="W362" s="112"/>
      <c r="X362" s="112"/>
      <c r="Y362" s="112"/>
      <c r="Z362" s="112"/>
      <c r="AA362" s="112"/>
      <c r="AB362" s="112"/>
      <c r="AC362" s="112"/>
      <c r="AD362" s="114"/>
      <c r="AE362" s="113"/>
      <c r="AF362" s="114"/>
      <c r="AG362" s="114"/>
      <c r="AH362" s="114"/>
      <c r="AI362" s="115"/>
      <c r="AJ362" s="74"/>
      <c r="AK362" s="75"/>
      <c r="AL362" s="76"/>
      <c r="AM362" s="76"/>
      <c r="AN362" s="77"/>
      <c r="AO362" s="76"/>
      <c r="AP362" s="77"/>
      <c r="AQ362" s="76"/>
      <c r="AR362" s="77"/>
      <c r="AS362" s="76"/>
      <c r="AT362" s="77"/>
      <c r="AU362" s="76"/>
      <c r="AV362" s="77"/>
      <c r="AW362" s="76"/>
      <c r="AX362" s="77"/>
      <c r="AY362" s="76"/>
      <c r="AZ362" s="77"/>
      <c r="BA362" s="84"/>
      <c r="BB362" s="84"/>
      <c r="BC362" s="78"/>
      <c r="BD362" s="79"/>
      <c r="BE362" s="79"/>
      <c r="BF362" s="79"/>
      <c r="BG362" s="187"/>
      <c r="BH362" s="187"/>
      <c r="BI362" s="187"/>
      <c r="BJ362" s="187"/>
      <c r="BK362" s="110"/>
      <c r="BL362" s="115"/>
      <c r="BM362" s="115"/>
      <c r="BN362" s="115"/>
    </row>
    <row r="363" spans="1:66" hidden="1" x14ac:dyDescent="0.2">
      <c r="A363" s="81"/>
      <c r="E363" s="110"/>
      <c r="F363" s="110"/>
      <c r="I363" s="110"/>
      <c r="BA363" s="85"/>
      <c r="BB363" s="85"/>
      <c r="BF363" s="85"/>
      <c r="BG363" s="85"/>
      <c r="BH363" s="85"/>
      <c r="BI363" s="85"/>
      <c r="BJ363" s="85"/>
      <c r="BK363" s="86"/>
    </row>
    <row r="364" spans="1:66" hidden="1" x14ac:dyDescent="0.2">
      <c r="A364" s="81"/>
      <c r="E364" s="110"/>
      <c r="F364" s="110"/>
      <c r="I364" s="110"/>
      <c r="BA364" s="85"/>
      <c r="BB364" s="85"/>
      <c r="BF364" s="85"/>
      <c r="BG364" s="85"/>
      <c r="BH364" s="85"/>
      <c r="BI364" s="85"/>
      <c r="BJ364" s="85"/>
      <c r="BK364" s="86"/>
    </row>
    <row r="365" spans="1:66" hidden="1" x14ac:dyDescent="0.2">
      <c r="A365" s="81"/>
      <c r="E365" s="110"/>
      <c r="F365" s="110"/>
      <c r="I365" s="110"/>
      <c r="BA365" s="85"/>
      <c r="BB365" s="85"/>
      <c r="BF365" s="85"/>
      <c r="BG365" s="85"/>
      <c r="BH365" s="85"/>
      <c r="BI365" s="85"/>
      <c r="BJ365" s="85"/>
      <c r="BK365" s="86"/>
    </row>
    <row r="366" spans="1:66" hidden="1" x14ac:dyDescent="0.2">
      <c r="A366" s="81"/>
      <c r="E366" s="110"/>
      <c r="F366" s="110"/>
      <c r="I366" s="110"/>
      <c r="BA366" s="85"/>
      <c r="BB366" s="85"/>
      <c r="BF366" s="85"/>
      <c r="BG366" s="85"/>
      <c r="BH366" s="85"/>
      <c r="BI366" s="85"/>
      <c r="BJ366" s="85"/>
      <c r="BK366" s="86"/>
    </row>
    <row r="367" spans="1:66" hidden="1" x14ac:dyDescent="0.2">
      <c r="A367" s="81"/>
      <c r="E367" s="110"/>
      <c r="F367" s="110"/>
      <c r="I367" s="110"/>
      <c r="BA367" s="85"/>
      <c r="BB367" s="85"/>
      <c r="BF367" s="85"/>
      <c r="BG367" s="85"/>
      <c r="BH367" s="85"/>
      <c r="BI367" s="85"/>
      <c r="BJ367" s="85"/>
      <c r="BK367" s="86"/>
    </row>
    <row r="368" spans="1:66" hidden="1" x14ac:dyDescent="0.2">
      <c r="A368" s="81"/>
      <c r="E368" s="110"/>
      <c r="F368" s="110"/>
      <c r="I368" s="110"/>
      <c r="BA368" s="85"/>
      <c r="BB368" s="85"/>
      <c r="BF368" s="85"/>
      <c r="BG368" s="85"/>
      <c r="BH368" s="85"/>
      <c r="BI368" s="85"/>
      <c r="BJ368" s="85"/>
      <c r="BK368" s="86"/>
    </row>
    <row r="369" spans="1:63" hidden="1" x14ac:dyDescent="0.2">
      <c r="A369" s="81"/>
      <c r="E369" s="110"/>
      <c r="F369" s="110"/>
      <c r="I369" s="110"/>
      <c r="BA369" s="85"/>
      <c r="BB369" s="85"/>
      <c r="BF369" s="85"/>
      <c r="BG369" s="85"/>
      <c r="BH369" s="85"/>
      <c r="BI369" s="85"/>
      <c r="BJ369" s="85"/>
      <c r="BK369" s="86"/>
    </row>
    <row r="370" spans="1:63" hidden="1" x14ac:dyDescent="0.2">
      <c r="A370" s="81"/>
      <c r="E370" s="110"/>
      <c r="F370" s="110"/>
      <c r="I370" s="110"/>
      <c r="BA370" s="85"/>
      <c r="BB370" s="85"/>
      <c r="BF370" s="85"/>
      <c r="BG370" s="85"/>
      <c r="BH370" s="85"/>
      <c r="BI370" s="85"/>
      <c r="BJ370" s="85"/>
      <c r="BK370" s="86"/>
    </row>
    <row r="371" spans="1:63" hidden="1" x14ac:dyDescent="0.2">
      <c r="A371" s="81"/>
      <c r="E371" s="110"/>
      <c r="F371" s="110"/>
      <c r="I371" s="110"/>
      <c r="BA371" s="85"/>
      <c r="BB371" s="85"/>
      <c r="BF371" s="85"/>
      <c r="BG371" s="85"/>
      <c r="BH371" s="85"/>
      <c r="BI371" s="85"/>
      <c r="BJ371" s="85"/>
      <c r="BK371" s="86"/>
    </row>
    <row r="372" spans="1:63" hidden="1" x14ac:dyDescent="0.2">
      <c r="A372" s="81"/>
      <c r="E372" s="110"/>
      <c r="F372" s="110"/>
      <c r="I372" s="110"/>
      <c r="BA372" s="85"/>
      <c r="BB372" s="85"/>
      <c r="BF372" s="85"/>
      <c r="BG372" s="85"/>
      <c r="BH372" s="85"/>
      <c r="BI372" s="85"/>
      <c r="BJ372" s="85"/>
      <c r="BK372" s="86"/>
    </row>
    <row r="373" spans="1:63" hidden="1" x14ac:dyDescent="0.2">
      <c r="A373" s="81"/>
      <c r="E373" s="110"/>
      <c r="F373" s="110"/>
      <c r="I373" s="110"/>
      <c r="BA373" s="85"/>
      <c r="BB373" s="85"/>
      <c r="BF373" s="85"/>
      <c r="BG373" s="85"/>
      <c r="BH373" s="85"/>
      <c r="BI373" s="85"/>
      <c r="BJ373" s="85"/>
      <c r="BK373" s="86"/>
    </row>
    <row r="374" spans="1:63" hidden="1" x14ac:dyDescent="0.2">
      <c r="A374" s="81"/>
      <c r="E374" s="110"/>
      <c r="F374" s="110"/>
      <c r="I374" s="110"/>
      <c r="BA374" s="85"/>
      <c r="BB374" s="85"/>
      <c r="BF374" s="85"/>
      <c r="BG374" s="85"/>
      <c r="BH374" s="85"/>
      <c r="BI374" s="85"/>
      <c r="BJ374" s="85"/>
      <c r="BK374" s="86"/>
    </row>
    <row r="375" spans="1:63" hidden="1" x14ac:dyDescent="0.2">
      <c r="A375" s="81"/>
      <c r="F375" s="110"/>
      <c r="BA375" s="85"/>
      <c r="BB375" s="85"/>
      <c r="BF375" s="85"/>
      <c r="BG375" s="85"/>
      <c r="BH375" s="85"/>
      <c r="BI375" s="85"/>
      <c r="BJ375" s="85"/>
      <c r="BK375" s="86"/>
    </row>
    <row r="376" spans="1:63" hidden="1" x14ac:dyDescent="0.2">
      <c r="A376" s="81"/>
      <c r="F376" s="110"/>
      <c r="BA376" s="85"/>
      <c r="BB376" s="85"/>
      <c r="BF376" s="85"/>
      <c r="BG376" s="85"/>
      <c r="BH376" s="85"/>
      <c r="BI376" s="85"/>
      <c r="BJ376" s="85"/>
      <c r="BK376" s="86"/>
    </row>
    <row r="377" spans="1:63" hidden="1" x14ac:dyDescent="0.2">
      <c r="A377" s="81"/>
      <c r="F377" s="110"/>
      <c r="BA377" s="85"/>
      <c r="BB377" s="85"/>
      <c r="BF377" s="85"/>
      <c r="BG377" s="85"/>
      <c r="BH377" s="85"/>
      <c r="BI377" s="85"/>
      <c r="BJ377" s="85"/>
      <c r="BK377" s="86"/>
    </row>
    <row r="378" spans="1:63" hidden="1" x14ac:dyDescent="0.2">
      <c r="A378" s="81"/>
      <c r="F378" s="110"/>
      <c r="BA378" s="85"/>
      <c r="BB378" s="85"/>
      <c r="BF378" s="85"/>
      <c r="BG378" s="85"/>
      <c r="BH378" s="85"/>
      <c r="BI378" s="85"/>
      <c r="BJ378" s="85"/>
      <c r="BK378" s="86"/>
    </row>
    <row r="379" spans="1:63" hidden="1" x14ac:dyDescent="0.2">
      <c r="A379" s="81"/>
      <c r="F379" s="110"/>
      <c r="BA379" s="85"/>
      <c r="BB379" s="85"/>
      <c r="BF379" s="85"/>
      <c r="BG379" s="85"/>
      <c r="BH379" s="85"/>
      <c r="BI379" s="85"/>
      <c r="BJ379" s="85"/>
      <c r="BK379" s="86"/>
    </row>
    <row r="380" spans="1:63" hidden="1" x14ac:dyDescent="0.2">
      <c r="A380" s="81"/>
      <c r="F380" s="110"/>
      <c r="BA380" s="85"/>
      <c r="BB380" s="85"/>
      <c r="BF380" s="85"/>
      <c r="BG380" s="85"/>
      <c r="BH380" s="85"/>
      <c r="BI380" s="85"/>
      <c r="BJ380" s="85"/>
      <c r="BK380" s="86"/>
    </row>
    <row r="381" spans="1:63" hidden="1" x14ac:dyDescent="0.2">
      <c r="A381" s="81"/>
      <c r="F381" s="110"/>
      <c r="BA381" s="85"/>
      <c r="BB381" s="85"/>
      <c r="BF381" s="85"/>
      <c r="BG381" s="85"/>
      <c r="BH381" s="85"/>
      <c r="BI381" s="85"/>
      <c r="BJ381" s="85"/>
      <c r="BK381" s="86"/>
    </row>
    <row r="382" spans="1:63" hidden="1" x14ac:dyDescent="0.2">
      <c r="A382" s="81"/>
      <c r="F382" s="110"/>
      <c r="BA382" s="85"/>
      <c r="BB382" s="85"/>
      <c r="BF382" s="85"/>
      <c r="BG382" s="85"/>
      <c r="BH382" s="85"/>
      <c r="BI382" s="85"/>
      <c r="BJ382" s="85"/>
      <c r="BK382" s="86"/>
    </row>
    <row r="383" spans="1:63" hidden="1" x14ac:dyDescent="0.2">
      <c r="A383" s="81"/>
      <c r="F383" s="110"/>
      <c r="BA383" s="85"/>
      <c r="BB383" s="85"/>
      <c r="BF383" s="85"/>
      <c r="BG383" s="85"/>
      <c r="BH383" s="85"/>
      <c r="BI383" s="85"/>
      <c r="BJ383" s="85"/>
      <c r="BK383" s="86"/>
    </row>
    <row r="384" spans="1:63" hidden="1" x14ac:dyDescent="0.2">
      <c r="A384" s="81"/>
      <c r="F384" s="110"/>
      <c r="BA384" s="85"/>
      <c r="BB384" s="85"/>
      <c r="BF384" s="85"/>
      <c r="BG384" s="85"/>
      <c r="BH384" s="85"/>
      <c r="BI384" s="85"/>
      <c r="BJ384" s="85"/>
      <c r="BK384" s="86"/>
    </row>
    <row r="385" spans="1:63" hidden="1" x14ac:dyDescent="0.2">
      <c r="A385" s="81"/>
      <c r="F385" s="110"/>
      <c r="BA385" s="85"/>
      <c r="BB385" s="85"/>
      <c r="BF385" s="85"/>
      <c r="BG385" s="85"/>
      <c r="BH385" s="85"/>
      <c r="BI385" s="85"/>
      <c r="BJ385" s="85"/>
      <c r="BK385" s="86"/>
    </row>
    <row r="386" spans="1:63" hidden="1" x14ac:dyDescent="0.2">
      <c r="A386" s="81"/>
      <c r="F386" s="110"/>
      <c r="BA386" s="85"/>
      <c r="BB386" s="85"/>
      <c r="BF386" s="85"/>
      <c r="BG386" s="85"/>
      <c r="BH386" s="85"/>
      <c r="BI386" s="85"/>
      <c r="BJ386" s="85"/>
      <c r="BK386" s="86"/>
    </row>
    <row r="387" spans="1:63" hidden="1" x14ac:dyDescent="0.2">
      <c r="A387" s="81"/>
      <c r="F387" s="110"/>
      <c r="BA387" s="85"/>
      <c r="BB387" s="85"/>
      <c r="BF387" s="85"/>
      <c r="BG387" s="85"/>
      <c r="BH387" s="85"/>
      <c r="BI387" s="85"/>
      <c r="BJ387" s="85"/>
      <c r="BK387" s="86"/>
    </row>
    <row r="388" spans="1:63" hidden="1" x14ac:dyDescent="0.2">
      <c r="A388" s="81"/>
      <c r="F388" s="110"/>
      <c r="BA388" s="85"/>
      <c r="BB388" s="85"/>
      <c r="BF388" s="85"/>
      <c r="BG388" s="85"/>
      <c r="BH388" s="85"/>
      <c r="BI388" s="85"/>
      <c r="BJ388" s="85"/>
      <c r="BK388" s="86"/>
    </row>
    <row r="389" spans="1:63" hidden="1" x14ac:dyDescent="0.2">
      <c r="A389" s="81"/>
      <c r="F389" s="110"/>
      <c r="BA389" s="85"/>
      <c r="BB389" s="85"/>
      <c r="BF389" s="85"/>
      <c r="BG389" s="85"/>
      <c r="BH389" s="85"/>
      <c r="BI389" s="85"/>
      <c r="BJ389" s="85"/>
      <c r="BK389" s="86"/>
    </row>
    <row r="390" spans="1:63" hidden="1" x14ac:dyDescent="0.2">
      <c r="A390" s="81"/>
      <c r="F390" s="110"/>
      <c r="BA390" s="85"/>
      <c r="BB390" s="85"/>
      <c r="BF390" s="85"/>
      <c r="BG390" s="85"/>
      <c r="BH390" s="85"/>
      <c r="BI390" s="85"/>
      <c r="BJ390" s="85"/>
      <c r="BK390" s="86"/>
    </row>
    <row r="391" spans="1:63" hidden="1" x14ac:dyDescent="0.2">
      <c r="A391" s="81"/>
      <c r="F391" s="110"/>
      <c r="BA391" s="85"/>
      <c r="BB391" s="85"/>
      <c r="BF391" s="85"/>
      <c r="BG391" s="85"/>
      <c r="BH391" s="85"/>
      <c r="BI391" s="85"/>
      <c r="BJ391" s="85"/>
      <c r="BK391" s="86"/>
    </row>
    <row r="392" spans="1:63" hidden="1" x14ac:dyDescent="0.2">
      <c r="A392" s="81"/>
      <c r="F392" s="110"/>
      <c r="BA392" s="85"/>
      <c r="BB392" s="85"/>
      <c r="BF392" s="85"/>
      <c r="BG392" s="85"/>
      <c r="BH392" s="85"/>
      <c r="BI392" s="85"/>
      <c r="BJ392" s="85"/>
      <c r="BK392" s="86"/>
    </row>
    <row r="393" spans="1:63" hidden="1" x14ac:dyDescent="0.2">
      <c r="A393" s="81"/>
      <c r="F393" s="110"/>
      <c r="BA393" s="85"/>
      <c r="BB393" s="85"/>
      <c r="BF393" s="85"/>
      <c r="BG393" s="85"/>
      <c r="BH393" s="85"/>
      <c r="BI393" s="85"/>
      <c r="BJ393" s="85"/>
      <c r="BK393" s="86"/>
    </row>
    <row r="394" spans="1:63" hidden="1" x14ac:dyDescent="0.2">
      <c r="A394" s="81"/>
      <c r="F394" s="110"/>
      <c r="BA394" s="85"/>
      <c r="BB394" s="85"/>
      <c r="BF394" s="85"/>
      <c r="BG394" s="85"/>
      <c r="BH394" s="85"/>
      <c r="BI394" s="85"/>
      <c r="BJ394" s="85"/>
      <c r="BK394" s="86"/>
    </row>
    <row r="395" spans="1:63" hidden="1" x14ac:dyDescent="0.2">
      <c r="A395" s="81"/>
      <c r="F395" s="110"/>
      <c r="BA395" s="85"/>
      <c r="BB395" s="85"/>
      <c r="BF395" s="85"/>
      <c r="BG395" s="85"/>
      <c r="BH395" s="85"/>
      <c r="BI395" s="85"/>
      <c r="BJ395" s="85"/>
      <c r="BK395" s="86"/>
    </row>
    <row r="396" spans="1:63" hidden="1" x14ac:dyDescent="0.2">
      <c r="A396" s="81"/>
      <c r="F396" s="110"/>
      <c r="BA396" s="85"/>
      <c r="BB396" s="85"/>
      <c r="BF396" s="85"/>
      <c r="BG396" s="85"/>
      <c r="BH396" s="85"/>
      <c r="BI396" s="85"/>
      <c r="BJ396" s="85"/>
      <c r="BK396" s="86"/>
    </row>
    <row r="397" spans="1:63" hidden="1" x14ac:dyDescent="0.2">
      <c r="A397" s="81"/>
      <c r="F397" s="110"/>
      <c r="BA397" s="85"/>
      <c r="BB397" s="85"/>
      <c r="BF397" s="85"/>
      <c r="BG397" s="85"/>
      <c r="BH397" s="85"/>
      <c r="BI397" s="85"/>
      <c r="BJ397" s="85"/>
      <c r="BK397" s="86"/>
    </row>
    <row r="398" spans="1:63" hidden="1" x14ac:dyDescent="0.2">
      <c r="A398" s="81"/>
      <c r="F398" s="110"/>
      <c r="BA398" s="85"/>
      <c r="BB398" s="85"/>
      <c r="BF398" s="85"/>
      <c r="BG398" s="85"/>
      <c r="BH398" s="85"/>
      <c r="BI398" s="85"/>
      <c r="BJ398" s="85"/>
      <c r="BK398" s="86"/>
    </row>
    <row r="399" spans="1:63" hidden="1" x14ac:dyDescent="0.2">
      <c r="A399" s="81"/>
      <c r="F399" s="110"/>
      <c r="BA399" s="85"/>
      <c r="BB399" s="85"/>
      <c r="BF399" s="85"/>
      <c r="BG399" s="85"/>
      <c r="BH399" s="85"/>
      <c r="BI399" s="85"/>
      <c r="BJ399" s="85"/>
      <c r="BK399" s="86"/>
    </row>
    <row r="400" spans="1:63" hidden="1" x14ac:dyDescent="0.2">
      <c r="A400" s="81"/>
      <c r="F400" s="110"/>
      <c r="BA400" s="85"/>
      <c r="BB400" s="85"/>
      <c r="BF400" s="85"/>
      <c r="BG400" s="85"/>
      <c r="BH400" s="85"/>
      <c r="BI400" s="85"/>
      <c r="BJ400" s="85"/>
      <c r="BK400" s="86"/>
    </row>
    <row r="401" spans="1:63" hidden="1" x14ac:dyDescent="0.2">
      <c r="A401" s="81"/>
      <c r="F401" s="110"/>
      <c r="BA401" s="85"/>
      <c r="BB401" s="85"/>
      <c r="BF401" s="85"/>
      <c r="BG401" s="85"/>
      <c r="BH401" s="85"/>
      <c r="BI401" s="85"/>
      <c r="BJ401" s="85"/>
      <c r="BK401" s="86"/>
    </row>
    <row r="402" spans="1:63" hidden="1" x14ac:dyDescent="0.2">
      <c r="A402" s="81"/>
      <c r="F402" s="110"/>
      <c r="BA402" s="85"/>
      <c r="BB402" s="85"/>
      <c r="BF402" s="85"/>
      <c r="BG402" s="85"/>
      <c r="BH402" s="85"/>
      <c r="BI402" s="85"/>
      <c r="BJ402" s="85"/>
      <c r="BK402" s="86"/>
    </row>
    <row r="403" spans="1:63" hidden="1" x14ac:dyDescent="0.2">
      <c r="A403" s="81"/>
      <c r="F403" s="110"/>
      <c r="BA403" s="85"/>
      <c r="BB403" s="85"/>
      <c r="BF403" s="85"/>
      <c r="BG403" s="85"/>
      <c r="BH403" s="85"/>
      <c r="BI403" s="85"/>
      <c r="BJ403" s="85"/>
      <c r="BK403" s="86"/>
    </row>
    <row r="404" spans="1:63" hidden="1" x14ac:dyDescent="0.2">
      <c r="A404" s="81"/>
      <c r="F404" s="110"/>
      <c r="BA404" s="85"/>
      <c r="BB404" s="85"/>
      <c r="BF404" s="85"/>
      <c r="BG404" s="85"/>
      <c r="BH404" s="85"/>
      <c r="BI404" s="85"/>
      <c r="BJ404" s="85"/>
      <c r="BK404" s="86"/>
    </row>
    <row r="405" spans="1:63" hidden="1" x14ac:dyDescent="0.2">
      <c r="A405" s="81"/>
      <c r="F405" s="110"/>
      <c r="BA405" s="85"/>
      <c r="BB405" s="85"/>
      <c r="BF405" s="85"/>
      <c r="BG405" s="85"/>
      <c r="BH405" s="85"/>
      <c r="BI405" s="85"/>
      <c r="BJ405" s="85"/>
      <c r="BK405" s="86"/>
    </row>
    <row r="406" spans="1:63" hidden="1" x14ac:dyDescent="0.2">
      <c r="A406" s="81"/>
      <c r="F406" s="110"/>
      <c r="BA406" s="85"/>
      <c r="BB406" s="85"/>
      <c r="BF406" s="85"/>
      <c r="BG406" s="85"/>
      <c r="BH406" s="85"/>
      <c r="BI406" s="85"/>
      <c r="BJ406" s="85"/>
      <c r="BK406" s="86"/>
    </row>
    <row r="407" spans="1:63" hidden="1" x14ac:dyDescent="0.2">
      <c r="A407" s="81"/>
      <c r="F407" s="110"/>
      <c r="BA407" s="85"/>
      <c r="BB407" s="85"/>
      <c r="BF407" s="85"/>
      <c r="BG407" s="85"/>
      <c r="BH407" s="85"/>
      <c r="BI407" s="85"/>
      <c r="BJ407" s="85"/>
      <c r="BK407" s="86"/>
    </row>
    <row r="408" spans="1:63" hidden="1" x14ac:dyDescent="0.2">
      <c r="A408" s="81"/>
      <c r="F408" s="110"/>
      <c r="BA408" s="85"/>
      <c r="BB408" s="85"/>
      <c r="BF408" s="85"/>
      <c r="BG408" s="85"/>
      <c r="BH408" s="85"/>
      <c r="BI408" s="85"/>
      <c r="BJ408" s="85"/>
      <c r="BK408" s="86"/>
    </row>
    <row r="409" spans="1:63" hidden="1" x14ac:dyDescent="0.2">
      <c r="A409" s="81"/>
      <c r="F409" s="110"/>
      <c r="BA409" s="85"/>
      <c r="BB409" s="85"/>
      <c r="BF409" s="85"/>
      <c r="BG409" s="85"/>
      <c r="BH409" s="85"/>
      <c r="BI409" s="85"/>
      <c r="BJ409" s="85"/>
      <c r="BK409" s="86"/>
    </row>
    <row r="410" spans="1:63" hidden="1" x14ac:dyDescent="0.2">
      <c r="A410" s="81"/>
      <c r="F410" s="110"/>
      <c r="BA410" s="85"/>
      <c r="BB410" s="85"/>
      <c r="BF410" s="85"/>
      <c r="BG410" s="85"/>
      <c r="BH410" s="85"/>
      <c r="BI410" s="85"/>
      <c r="BJ410" s="85"/>
      <c r="BK410" s="86"/>
    </row>
    <row r="411" spans="1:63" hidden="1" x14ac:dyDescent="0.2">
      <c r="A411" s="81"/>
      <c r="F411" s="110"/>
      <c r="BA411" s="85"/>
      <c r="BB411" s="85"/>
      <c r="BF411" s="85"/>
      <c r="BG411" s="85"/>
      <c r="BH411" s="85"/>
      <c r="BI411" s="85"/>
      <c r="BJ411" s="85"/>
      <c r="BK411" s="86"/>
    </row>
    <row r="412" spans="1:63" hidden="1" x14ac:dyDescent="0.2">
      <c r="A412" s="81"/>
      <c r="F412" s="110"/>
      <c r="BA412" s="85"/>
      <c r="BB412" s="85"/>
      <c r="BF412" s="85"/>
      <c r="BG412" s="85"/>
      <c r="BH412" s="85"/>
      <c r="BI412" s="85"/>
      <c r="BJ412" s="85"/>
      <c r="BK412" s="86"/>
    </row>
    <row r="413" spans="1:63" hidden="1" x14ac:dyDescent="0.2">
      <c r="A413" s="81"/>
      <c r="F413" s="110"/>
      <c r="BA413" s="85"/>
      <c r="BB413" s="85"/>
      <c r="BF413" s="85"/>
      <c r="BG413" s="85"/>
      <c r="BH413" s="85"/>
      <c r="BI413" s="85"/>
      <c r="BJ413" s="85"/>
      <c r="BK413" s="86"/>
    </row>
    <row r="414" spans="1:63" hidden="1" x14ac:dyDescent="0.2">
      <c r="A414" s="81"/>
      <c r="F414" s="110"/>
      <c r="BA414" s="85"/>
      <c r="BB414" s="85"/>
      <c r="BF414" s="85"/>
      <c r="BG414" s="85"/>
      <c r="BH414" s="85"/>
      <c r="BI414" s="85"/>
      <c r="BJ414" s="85"/>
      <c r="BK414" s="86"/>
    </row>
    <row r="415" spans="1:63" hidden="1" x14ac:dyDescent="0.2">
      <c r="A415" s="81"/>
      <c r="F415" s="110"/>
      <c r="BA415" s="85"/>
      <c r="BB415" s="85"/>
      <c r="BF415" s="85"/>
      <c r="BG415" s="85"/>
      <c r="BH415" s="85"/>
      <c r="BI415" s="85"/>
      <c r="BJ415" s="85"/>
      <c r="BK415" s="86"/>
    </row>
    <row r="416" spans="1:63" hidden="1" x14ac:dyDescent="0.2">
      <c r="A416" s="81"/>
      <c r="F416" s="110"/>
      <c r="BA416" s="85"/>
      <c r="BB416" s="85"/>
      <c r="BF416" s="85"/>
      <c r="BG416" s="85"/>
      <c r="BH416" s="85"/>
      <c r="BI416" s="85"/>
      <c r="BJ416" s="85"/>
      <c r="BK416" s="86"/>
    </row>
    <row r="417" spans="1:63" hidden="1" x14ac:dyDescent="0.2">
      <c r="A417" s="81"/>
      <c r="F417" s="110"/>
      <c r="BA417" s="85"/>
      <c r="BB417" s="85"/>
      <c r="BF417" s="85"/>
      <c r="BG417" s="85"/>
      <c r="BH417" s="85"/>
      <c r="BI417" s="85"/>
      <c r="BJ417" s="85"/>
      <c r="BK417" s="86"/>
    </row>
    <row r="418" spans="1:63" hidden="1" x14ac:dyDescent="0.2">
      <c r="A418" s="81"/>
      <c r="F418" s="110"/>
      <c r="BA418" s="85"/>
      <c r="BB418" s="85"/>
      <c r="BF418" s="85"/>
      <c r="BG418" s="85"/>
      <c r="BH418" s="85"/>
      <c r="BI418" s="85"/>
      <c r="BJ418" s="85"/>
      <c r="BK418" s="86"/>
    </row>
    <row r="419" spans="1:63" hidden="1" x14ac:dyDescent="0.2">
      <c r="A419" s="81"/>
      <c r="F419" s="110"/>
      <c r="BA419" s="85"/>
      <c r="BB419" s="85"/>
      <c r="BF419" s="85"/>
      <c r="BG419" s="85"/>
      <c r="BH419" s="85"/>
      <c r="BI419" s="85"/>
      <c r="BJ419" s="85"/>
      <c r="BK419" s="86"/>
    </row>
    <row r="420" spans="1:63" hidden="1" x14ac:dyDescent="0.2">
      <c r="A420" s="81"/>
      <c r="F420" s="110"/>
      <c r="BA420" s="85"/>
      <c r="BB420" s="85"/>
      <c r="BF420" s="85"/>
      <c r="BG420" s="85"/>
      <c r="BH420" s="85"/>
      <c r="BI420" s="85"/>
      <c r="BJ420" s="85"/>
      <c r="BK420" s="86"/>
    </row>
    <row r="421" spans="1:63" hidden="1" x14ac:dyDescent="0.2">
      <c r="A421" s="81"/>
      <c r="F421" s="110"/>
      <c r="BA421" s="85"/>
      <c r="BB421" s="85"/>
      <c r="BF421" s="85"/>
      <c r="BG421" s="85"/>
      <c r="BH421" s="85"/>
      <c r="BI421" s="85"/>
      <c r="BJ421" s="85"/>
      <c r="BK421" s="86"/>
    </row>
    <row r="422" spans="1:63" hidden="1" x14ac:dyDescent="0.2">
      <c r="A422" s="81"/>
      <c r="F422" s="110"/>
      <c r="BA422" s="85"/>
      <c r="BB422" s="85"/>
      <c r="BF422" s="85"/>
      <c r="BG422" s="85"/>
      <c r="BH422" s="85"/>
      <c r="BI422" s="85"/>
      <c r="BJ422" s="85"/>
      <c r="BK422" s="86"/>
    </row>
    <row r="423" spans="1:63" hidden="1" x14ac:dyDescent="0.2">
      <c r="A423" s="81"/>
      <c r="F423" s="110"/>
      <c r="BA423" s="85"/>
      <c r="BB423" s="85"/>
      <c r="BF423" s="85"/>
      <c r="BG423" s="85"/>
      <c r="BH423" s="85"/>
      <c r="BI423" s="85"/>
      <c r="BJ423" s="85"/>
      <c r="BK423" s="86"/>
    </row>
    <row r="424" spans="1:63" hidden="1" x14ac:dyDescent="0.2">
      <c r="A424" s="81"/>
      <c r="F424" s="110"/>
      <c r="BA424" s="85"/>
      <c r="BB424" s="85"/>
      <c r="BF424" s="85"/>
      <c r="BG424" s="85"/>
      <c r="BH424" s="85"/>
      <c r="BI424" s="85"/>
      <c r="BJ424" s="85"/>
      <c r="BK424" s="86"/>
    </row>
    <row r="425" spans="1:63" hidden="1" x14ac:dyDescent="0.2">
      <c r="A425" s="81"/>
      <c r="F425" s="110"/>
      <c r="BA425" s="85"/>
      <c r="BB425" s="85"/>
      <c r="BF425" s="85"/>
      <c r="BG425" s="85"/>
      <c r="BH425" s="85"/>
      <c r="BI425" s="85"/>
      <c r="BJ425" s="85"/>
      <c r="BK425" s="86"/>
    </row>
    <row r="426" spans="1:63" hidden="1" x14ac:dyDescent="0.2">
      <c r="A426" s="81"/>
      <c r="F426" s="110"/>
      <c r="BA426" s="85"/>
      <c r="BB426" s="85"/>
      <c r="BF426" s="85"/>
      <c r="BG426" s="85"/>
      <c r="BH426" s="85"/>
      <c r="BI426" s="85"/>
      <c r="BJ426" s="85"/>
      <c r="BK426" s="86"/>
    </row>
    <row r="427" spans="1:63" hidden="1" x14ac:dyDescent="0.2">
      <c r="A427" s="81"/>
      <c r="F427" s="110"/>
      <c r="BA427" s="85"/>
      <c r="BB427" s="85"/>
      <c r="BF427" s="85"/>
      <c r="BG427" s="85"/>
      <c r="BH427" s="85"/>
      <c r="BI427" s="85"/>
      <c r="BJ427" s="85"/>
      <c r="BK427" s="86"/>
    </row>
    <row r="428" spans="1:63" hidden="1" x14ac:dyDescent="0.2">
      <c r="A428" s="81"/>
      <c r="F428" s="110"/>
      <c r="BA428" s="85"/>
      <c r="BB428" s="85"/>
      <c r="BF428" s="85"/>
      <c r="BG428" s="85"/>
      <c r="BH428" s="85"/>
      <c r="BI428" s="85"/>
      <c r="BJ428" s="85"/>
      <c r="BK428" s="86"/>
    </row>
    <row r="429" spans="1:63" hidden="1" x14ac:dyDescent="0.2">
      <c r="A429" s="81"/>
      <c r="F429" s="110"/>
      <c r="BA429" s="85"/>
      <c r="BB429" s="85"/>
      <c r="BF429" s="85"/>
      <c r="BG429" s="85"/>
      <c r="BH429" s="85"/>
      <c r="BI429" s="85"/>
      <c r="BJ429" s="85"/>
      <c r="BK429" s="86"/>
    </row>
    <row r="430" spans="1:63" hidden="1" x14ac:dyDescent="0.2">
      <c r="A430" s="81"/>
      <c r="F430" s="110"/>
      <c r="BA430" s="85"/>
      <c r="BB430" s="85"/>
      <c r="BF430" s="85"/>
      <c r="BG430" s="85"/>
      <c r="BH430" s="85"/>
      <c r="BI430" s="85"/>
      <c r="BJ430" s="85"/>
      <c r="BK430" s="86"/>
    </row>
    <row r="431" spans="1:63" hidden="1" x14ac:dyDescent="0.2">
      <c r="A431" s="81"/>
      <c r="F431" s="110"/>
      <c r="BA431" s="85"/>
      <c r="BB431" s="85"/>
      <c r="BF431" s="85"/>
      <c r="BG431" s="85"/>
      <c r="BH431" s="85"/>
      <c r="BI431" s="85"/>
      <c r="BJ431" s="85"/>
      <c r="BK431" s="86"/>
    </row>
    <row r="432" spans="1:63" hidden="1" x14ac:dyDescent="0.2">
      <c r="A432" s="81"/>
      <c r="F432" s="110"/>
      <c r="BA432" s="85"/>
      <c r="BB432" s="85"/>
      <c r="BF432" s="85"/>
      <c r="BG432" s="85"/>
      <c r="BH432" s="85"/>
      <c r="BI432" s="85"/>
      <c r="BJ432" s="85"/>
      <c r="BK432" s="86"/>
    </row>
    <row r="433" spans="1:63" hidden="1" x14ac:dyDescent="0.2">
      <c r="A433" s="81"/>
      <c r="F433" s="110"/>
      <c r="BA433" s="85"/>
      <c r="BB433" s="85"/>
      <c r="BF433" s="85"/>
      <c r="BG433" s="85"/>
      <c r="BH433" s="85"/>
      <c r="BI433" s="85"/>
      <c r="BJ433" s="85"/>
      <c r="BK433" s="86"/>
    </row>
    <row r="434" spans="1:63" hidden="1" x14ac:dyDescent="0.2">
      <c r="A434" s="81"/>
      <c r="F434" s="110"/>
      <c r="BA434" s="85"/>
      <c r="BB434" s="85"/>
      <c r="BF434" s="85"/>
      <c r="BG434" s="85"/>
      <c r="BH434" s="85"/>
      <c r="BI434" s="85"/>
      <c r="BJ434" s="85"/>
      <c r="BK434" s="86"/>
    </row>
    <row r="435" spans="1:63" hidden="1" x14ac:dyDescent="0.2">
      <c r="A435" s="81"/>
      <c r="F435" s="110"/>
      <c r="BA435" s="85"/>
      <c r="BB435" s="85"/>
      <c r="BF435" s="85"/>
      <c r="BG435" s="85"/>
      <c r="BH435" s="85"/>
      <c r="BI435" s="85"/>
      <c r="BJ435" s="85"/>
      <c r="BK435" s="86"/>
    </row>
    <row r="436" spans="1:63" hidden="1" x14ac:dyDescent="0.2">
      <c r="A436" s="81"/>
      <c r="F436" s="110"/>
      <c r="BA436" s="85"/>
      <c r="BB436" s="85"/>
      <c r="BF436" s="85"/>
      <c r="BG436" s="85"/>
      <c r="BH436" s="85"/>
      <c r="BI436" s="85"/>
      <c r="BJ436" s="85"/>
      <c r="BK436" s="86"/>
    </row>
    <row r="437" spans="1:63" hidden="1" x14ac:dyDescent="0.2">
      <c r="A437" s="81"/>
      <c r="F437" s="110"/>
      <c r="BA437" s="85"/>
      <c r="BB437" s="85"/>
      <c r="BF437" s="85"/>
      <c r="BG437" s="85"/>
      <c r="BH437" s="85"/>
      <c r="BI437" s="85"/>
      <c r="BJ437" s="85"/>
      <c r="BK437" s="86"/>
    </row>
    <row r="438" spans="1:63" hidden="1" x14ac:dyDescent="0.2">
      <c r="A438" s="81"/>
      <c r="F438" s="110"/>
      <c r="BA438" s="85"/>
      <c r="BB438" s="85"/>
      <c r="BF438" s="85"/>
      <c r="BG438" s="85"/>
      <c r="BH438" s="85"/>
      <c r="BI438" s="85"/>
      <c r="BJ438" s="85"/>
      <c r="BK438" s="86"/>
    </row>
    <row r="439" spans="1:63" hidden="1" x14ac:dyDescent="0.2">
      <c r="A439" s="81"/>
      <c r="F439" s="110"/>
      <c r="BA439" s="85"/>
      <c r="BB439" s="85"/>
      <c r="BF439" s="85"/>
      <c r="BG439" s="85"/>
      <c r="BH439" s="85"/>
      <c r="BI439" s="85"/>
      <c r="BJ439" s="85"/>
      <c r="BK439" s="86"/>
    </row>
    <row r="440" spans="1:63" hidden="1" x14ac:dyDescent="0.2">
      <c r="A440" s="81"/>
      <c r="F440" s="110"/>
      <c r="BA440" s="85"/>
      <c r="BB440" s="85"/>
      <c r="BF440" s="85"/>
      <c r="BG440" s="85"/>
      <c r="BH440" s="85"/>
      <c r="BI440" s="85"/>
      <c r="BJ440" s="85"/>
      <c r="BK440" s="86"/>
    </row>
    <row r="441" spans="1:63" hidden="1" x14ac:dyDescent="0.2">
      <c r="A441" s="81"/>
      <c r="F441" s="110"/>
      <c r="BA441" s="85"/>
      <c r="BB441" s="85"/>
      <c r="BF441" s="85"/>
      <c r="BG441" s="85"/>
      <c r="BH441" s="85"/>
      <c r="BI441" s="85"/>
      <c r="BJ441" s="85"/>
      <c r="BK441" s="86"/>
    </row>
    <row r="442" spans="1:63" hidden="1" x14ac:dyDescent="0.2">
      <c r="A442" s="81"/>
      <c r="F442" s="110"/>
      <c r="BA442" s="85"/>
      <c r="BB442" s="85"/>
      <c r="BF442" s="85"/>
      <c r="BG442" s="85"/>
      <c r="BH442" s="85"/>
      <c r="BI442" s="85"/>
      <c r="BJ442" s="85"/>
      <c r="BK442" s="86"/>
    </row>
    <row r="443" spans="1:63" hidden="1" x14ac:dyDescent="0.2">
      <c r="A443" s="81"/>
      <c r="F443" s="110"/>
      <c r="BA443" s="85"/>
      <c r="BB443" s="85"/>
      <c r="BF443" s="85"/>
      <c r="BG443" s="85"/>
      <c r="BH443" s="85"/>
      <c r="BI443" s="85"/>
      <c r="BJ443" s="85"/>
      <c r="BK443" s="86"/>
    </row>
    <row r="444" spans="1:63" hidden="1" x14ac:dyDescent="0.2">
      <c r="A444" s="81"/>
      <c r="F444" s="110"/>
      <c r="BA444" s="85"/>
      <c r="BB444" s="85"/>
      <c r="BF444" s="85"/>
      <c r="BG444" s="85"/>
      <c r="BH444" s="85"/>
      <c r="BI444" s="85"/>
      <c r="BJ444" s="85"/>
      <c r="BK444" s="86"/>
    </row>
    <row r="445" spans="1:63" hidden="1" x14ac:dyDescent="0.2">
      <c r="A445" s="81"/>
      <c r="F445" s="110"/>
      <c r="BA445" s="85"/>
      <c r="BB445" s="85"/>
      <c r="BF445" s="85"/>
      <c r="BG445" s="85"/>
      <c r="BH445" s="85"/>
      <c r="BI445" s="85"/>
      <c r="BJ445" s="85"/>
      <c r="BK445" s="86"/>
    </row>
    <row r="446" spans="1:63" hidden="1" x14ac:dyDescent="0.2">
      <c r="A446" s="81"/>
      <c r="F446" s="110"/>
      <c r="BA446" s="85"/>
      <c r="BB446" s="85"/>
      <c r="BF446" s="85"/>
      <c r="BG446" s="85"/>
      <c r="BH446" s="85"/>
      <c r="BI446" s="85"/>
      <c r="BJ446" s="85"/>
      <c r="BK446" s="86"/>
    </row>
    <row r="447" spans="1:63" hidden="1" x14ac:dyDescent="0.2">
      <c r="A447" s="81"/>
      <c r="F447" s="110"/>
      <c r="BA447" s="85"/>
      <c r="BB447" s="85"/>
      <c r="BF447" s="85"/>
      <c r="BG447" s="85"/>
      <c r="BH447" s="85"/>
      <c r="BI447" s="85"/>
      <c r="BJ447" s="85"/>
      <c r="BK447" s="86"/>
    </row>
    <row r="448" spans="1:63" x14ac:dyDescent="0.2">
      <c r="A448" s="81"/>
      <c r="F448" s="110"/>
      <c r="BA448" s="85"/>
      <c r="BB448" s="85"/>
      <c r="BF448" s="85"/>
      <c r="BG448" s="85"/>
      <c r="BH448" s="85"/>
      <c r="BI448" s="85"/>
      <c r="BJ448" s="85"/>
      <c r="BK448" s="86"/>
    </row>
    <row r="449" spans="1:63" x14ac:dyDescent="0.2">
      <c r="A449" s="81"/>
      <c r="F449" s="110"/>
      <c r="BA449" s="85"/>
      <c r="BB449" s="85"/>
      <c r="BF449" s="85"/>
      <c r="BG449" s="85"/>
      <c r="BH449" s="85"/>
      <c r="BI449" s="85"/>
      <c r="BJ449" s="85"/>
      <c r="BK449" s="86"/>
    </row>
    <row r="450" spans="1:63" x14ac:dyDescent="0.2">
      <c r="A450" s="81"/>
      <c r="F450" s="110"/>
      <c r="BA450" s="85"/>
      <c r="BB450" s="85"/>
      <c r="BF450" s="85"/>
      <c r="BG450" s="85"/>
      <c r="BH450" s="85"/>
      <c r="BI450" s="85"/>
      <c r="BJ450" s="85"/>
      <c r="BK450" s="86"/>
    </row>
    <row r="451" spans="1:63" x14ac:dyDescent="0.2">
      <c r="A451" s="81"/>
      <c r="F451" s="110"/>
      <c r="BA451" s="85"/>
      <c r="BB451" s="85"/>
      <c r="BF451" s="85"/>
      <c r="BG451" s="85"/>
      <c r="BH451" s="85"/>
      <c r="BI451" s="85"/>
      <c r="BJ451" s="85"/>
      <c r="BK451" s="86"/>
    </row>
    <row r="452" spans="1:63" x14ac:dyDescent="0.2">
      <c r="A452" s="81"/>
      <c r="F452" s="110"/>
      <c r="BA452" s="85"/>
      <c r="BB452" s="85"/>
      <c r="BF452" s="85"/>
      <c r="BG452" s="85"/>
      <c r="BH452" s="85"/>
      <c r="BI452" s="85"/>
      <c r="BJ452" s="85"/>
      <c r="BK452" s="86"/>
    </row>
    <row r="453" spans="1:63" x14ac:dyDescent="0.2">
      <c r="A453" s="81"/>
      <c r="F453" s="110"/>
      <c r="BA453" s="85"/>
      <c r="BB453" s="85"/>
      <c r="BF453" s="85"/>
      <c r="BG453" s="85"/>
      <c r="BH453" s="85"/>
      <c r="BI453" s="85"/>
      <c r="BJ453" s="85"/>
      <c r="BK453" s="86"/>
    </row>
    <row r="454" spans="1:63" x14ac:dyDescent="0.2">
      <c r="A454" s="81"/>
      <c r="F454" s="110"/>
      <c r="BA454" s="85"/>
      <c r="BB454" s="85"/>
      <c r="BF454" s="85"/>
      <c r="BG454" s="85"/>
      <c r="BH454" s="85"/>
      <c r="BI454" s="85"/>
      <c r="BJ454" s="85"/>
      <c r="BK454" s="86"/>
    </row>
    <row r="455" spans="1:63" x14ac:dyDescent="0.2">
      <c r="A455" s="81"/>
      <c r="F455" s="110"/>
      <c r="BA455" s="85"/>
      <c r="BB455" s="85"/>
      <c r="BF455" s="85"/>
      <c r="BG455" s="85"/>
      <c r="BH455" s="85"/>
      <c r="BI455" s="85"/>
      <c r="BJ455" s="85"/>
      <c r="BK455" s="86"/>
    </row>
    <row r="456" spans="1:63" x14ac:dyDescent="0.2">
      <c r="A456" s="81"/>
      <c r="F456" s="110"/>
      <c r="BA456" s="85"/>
      <c r="BB456" s="85"/>
      <c r="BF456" s="85"/>
      <c r="BG456" s="85"/>
      <c r="BH456" s="85"/>
      <c r="BI456" s="85"/>
      <c r="BJ456" s="85"/>
      <c r="BK456" s="86"/>
    </row>
    <row r="457" spans="1:63" x14ac:dyDescent="0.2">
      <c r="A457" s="81"/>
      <c r="F457" s="110"/>
      <c r="BA457" s="85"/>
      <c r="BB457" s="85"/>
      <c r="BF457" s="85"/>
      <c r="BG457" s="85"/>
      <c r="BH457" s="85"/>
      <c r="BI457" s="85"/>
      <c r="BJ457" s="85"/>
      <c r="BK457" s="86"/>
    </row>
    <row r="458" spans="1:63" x14ac:dyDescent="0.2">
      <c r="A458" s="81"/>
      <c r="F458" s="110"/>
      <c r="BA458" s="85"/>
      <c r="BB458" s="85"/>
      <c r="BF458" s="85"/>
      <c r="BG458" s="85"/>
      <c r="BH458" s="85"/>
      <c r="BI458" s="85"/>
      <c r="BJ458" s="85"/>
      <c r="BK458" s="86"/>
    </row>
    <row r="459" spans="1:63" x14ac:dyDescent="0.2">
      <c r="A459" s="81"/>
      <c r="F459" s="110"/>
      <c r="BA459" s="85"/>
      <c r="BB459" s="85"/>
      <c r="BF459" s="85"/>
      <c r="BG459" s="85"/>
      <c r="BH459" s="85"/>
      <c r="BI459" s="85"/>
      <c r="BJ459" s="85"/>
      <c r="BK459" s="86"/>
    </row>
    <row r="460" spans="1:63" x14ac:dyDescent="0.2">
      <c r="A460" s="81"/>
      <c r="F460" s="110"/>
      <c r="BA460" s="85"/>
      <c r="BB460" s="85"/>
      <c r="BF460" s="85"/>
      <c r="BG460" s="85"/>
      <c r="BH460" s="85"/>
      <c r="BI460" s="85"/>
      <c r="BJ460" s="85"/>
      <c r="BK460" s="86"/>
    </row>
    <row r="461" spans="1:63" x14ac:dyDescent="0.2">
      <c r="A461" s="81"/>
      <c r="F461" s="110"/>
      <c r="BA461" s="85"/>
      <c r="BB461" s="85"/>
      <c r="BF461" s="85"/>
      <c r="BG461" s="85"/>
      <c r="BH461" s="85"/>
      <c r="BI461" s="85"/>
      <c r="BJ461" s="85"/>
      <c r="BK461" s="86"/>
    </row>
    <row r="462" spans="1:63" x14ac:dyDescent="0.2">
      <c r="A462" s="81"/>
      <c r="F462" s="110"/>
      <c r="BA462" s="85"/>
      <c r="BB462" s="85"/>
      <c r="BF462" s="85"/>
      <c r="BG462" s="85"/>
      <c r="BH462" s="85"/>
      <c r="BI462" s="85"/>
      <c r="BJ462" s="85"/>
      <c r="BK462" s="86"/>
    </row>
    <row r="463" spans="1:63" x14ac:dyDescent="0.2">
      <c r="A463" s="81"/>
      <c r="F463" s="110"/>
      <c r="BA463" s="85"/>
      <c r="BB463" s="85"/>
      <c r="BF463" s="85"/>
      <c r="BG463" s="85"/>
      <c r="BH463" s="85"/>
      <c r="BI463" s="85"/>
      <c r="BJ463" s="85"/>
      <c r="BK463" s="86"/>
    </row>
    <row r="464" spans="1:63" x14ac:dyDescent="0.2">
      <c r="A464" s="81"/>
      <c r="F464" s="110"/>
      <c r="BA464" s="85"/>
      <c r="BB464" s="85"/>
      <c r="BF464" s="85"/>
      <c r="BG464" s="85"/>
      <c r="BH464" s="85"/>
      <c r="BI464" s="85"/>
      <c r="BJ464" s="85"/>
      <c r="BK464" s="86"/>
    </row>
    <row r="465" spans="1:63" x14ac:dyDescent="0.2">
      <c r="A465" s="81"/>
      <c r="F465" s="110"/>
      <c r="BA465" s="85"/>
      <c r="BB465" s="85"/>
      <c r="BF465" s="85"/>
      <c r="BG465" s="85"/>
      <c r="BH465" s="85"/>
      <c r="BI465" s="85"/>
      <c r="BJ465" s="85"/>
      <c r="BK465" s="86"/>
    </row>
    <row r="466" spans="1:63" x14ac:dyDescent="0.2">
      <c r="A466" s="81"/>
      <c r="F466" s="110"/>
      <c r="BA466" s="85"/>
      <c r="BB466" s="85"/>
      <c r="BF466" s="85"/>
      <c r="BG466" s="85"/>
      <c r="BH466" s="85"/>
      <c r="BI466" s="85"/>
      <c r="BJ466" s="85"/>
      <c r="BK466" s="86"/>
    </row>
    <row r="467" spans="1:63" x14ac:dyDescent="0.2">
      <c r="A467" s="81"/>
      <c r="F467" s="110"/>
      <c r="BA467" s="85"/>
      <c r="BB467" s="85"/>
      <c r="BF467" s="85"/>
      <c r="BG467" s="85"/>
      <c r="BH467" s="85"/>
      <c r="BI467" s="85"/>
      <c r="BJ467" s="85"/>
      <c r="BK467" s="86"/>
    </row>
    <row r="468" spans="1:63" x14ac:dyDescent="0.2">
      <c r="A468" s="81"/>
      <c r="F468" s="110"/>
      <c r="BA468" s="85"/>
      <c r="BB468" s="85"/>
      <c r="BF468" s="85"/>
      <c r="BG468" s="85"/>
      <c r="BH468" s="85"/>
      <c r="BI468" s="85"/>
      <c r="BJ468" s="85"/>
      <c r="BK468" s="86"/>
    </row>
    <row r="469" spans="1:63" x14ac:dyDescent="0.2">
      <c r="A469" s="81"/>
      <c r="F469" s="110"/>
      <c r="BA469" s="85"/>
      <c r="BB469" s="85"/>
      <c r="BF469" s="85"/>
      <c r="BG469" s="85"/>
      <c r="BH469" s="85"/>
      <c r="BI469" s="85"/>
      <c r="BJ469" s="85"/>
      <c r="BK469" s="86"/>
    </row>
    <row r="470" spans="1:63" x14ac:dyDescent="0.2">
      <c r="A470" s="81"/>
      <c r="F470" s="110"/>
      <c r="BA470" s="85"/>
      <c r="BB470" s="85"/>
      <c r="BF470" s="85"/>
      <c r="BG470" s="85"/>
      <c r="BH470" s="85"/>
      <c r="BI470" s="85"/>
      <c r="BJ470" s="85"/>
      <c r="BK470" s="86"/>
    </row>
    <row r="471" spans="1:63" x14ac:dyDescent="0.2">
      <c r="A471" s="81"/>
      <c r="F471" s="110"/>
      <c r="BA471" s="85"/>
      <c r="BB471" s="85"/>
      <c r="BF471" s="85"/>
      <c r="BG471" s="85"/>
      <c r="BH471" s="85"/>
      <c r="BI471" s="85"/>
      <c r="BJ471" s="85"/>
      <c r="BK471" s="86"/>
    </row>
    <row r="472" spans="1:63" x14ac:dyDescent="0.2">
      <c r="A472" s="81"/>
      <c r="F472" s="110"/>
      <c r="BA472" s="85"/>
      <c r="BB472" s="85"/>
      <c r="BF472" s="85"/>
      <c r="BG472" s="85"/>
      <c r="BH472" s="85"/>
      <c r="BI472" s="85"/>
      <c r="BJ472" s="85"/>
      <c r="BK472" s="86"/>
    </row>
    <row r="473" spans="1:63" x14ac:dyDescent="0.2">
      <c r="A473" s="81"/>
      <c r="F473" s="110"/>
      <c r="BA473" s="85"/>
      <c r="BB473" s="85"/>
      <c r="BF473" s="85"/>
      <c r="BG473" s="85"/>
      <c r="BH473" s="85"/>
      <c r="BI473" s="85"/>
      <c r="BJ473" s="85"/>
      <c r="BK473" s="86"/>
    </row>
    <row r="474" spans="1:63" x14ac:dyDescent="0.2">
      <c r="A474" s="81"/>
      <c r="F474" s="110"/>
      <c r="BA474" s="85"/>
      <c r="BB474" s="85"/>
      <c r="BF474" s="85"/>
      <c r="BG474" s="85"/>
      <c r="BH474" s="85"/>
      <c r="BI474" s="85"/>
      <c r="BJ474" s="85"/>
      <c r="BK474" s="86"/>
    </row>
    <row r="475" spans="1:63" x14ac:dyDescent="0.2">
      <c r="A475" s="81"/>
      <c r="F475" s="110"/>
      <c r="BA475" s="85"/>
      <c r="BB475" s="85"/>
      <c r="BF475" s="85"/>
      <c r="BG475" s="85"/>
      <c r="BH475" s="85"/>
      <c r="BI475" s="85"/>
      <c r="BJ475" s="85"/>
      <c r="BK475" s="86"/>
    </row>
    <row r="476" spans="1:63" x14ac:dyDescent="0.2">
      <c r="A476" s="81"/>
      <c r="F476" s="110"/>
      <c r="BA476" s="85"/>
      <c r="BB476" s="85"/>
      <c r="BF476" s="85"/>
      <c r="BG476" s="85"/>
      <c r="BH476" s="85"/>
      <c r="BI476" s="85"/>
      <c r="BJ476" s="85"/>
      <c r="BK476" s="86"/>
    </row>
    <row r="477" spans="1:63" x14ac:dyDescent="0.2">
      <c r="A477" s="81"/>
      <c r="F477" s="110"/>
      <c r="BA477" s="85"/>
      <c r="BB477" s="85"/>
      <c r="BF477" s="85"/>
      <c r="BG477" s="85"/>
      <c r="BH477" s="85"/>
      <c r="BI477" s="85"/>
      <c r="BJ477" s="85"/>
      <c r="BK477" s="86"/>
    </row>
    <row r="478" spans="1:63" x14ac:dyDescent="0.2">
      <c r="A478" s="81"/>
      <c r="F478" s="110"/>
      <c r="BA478" s="85"/>
      <c r="BB478" s="85"/>
      <c r="BF478" s="85"/>
      <c r="BG478" s="85"/>
      <c r="BH478" s="85"/>
      <c r="BI478" s="85"/>
      <c r="BJ478" s="85"/>
      <c r="BK478" s="86"/>
    </row>
    <row r="479" spans="1:63" x14ac:dyDescent="0.2">
      <c r="A479" s="81"/>
      <c r="F479" s="110"/>
      <c r="BA479" s="85"/>
      <c r="BB479" s="85"/>
      <c r="BF479" s="85"/>
      <c r="BG479" s="85"/>
      <c r="BH479" s="85"/>
      <c r="BI479" s="85"/>
      <c r="BJ479" s="85"/>
      <c r="BK479" s="86"/>
    </row>
    <row r="480" spans="1:63" x14ac:dyDescent="0.2">
      <c r="A480" s="81"/>
      <c r="F480" s="110"/>
      <c r="BA480" s="85"/>
      <c r="BB480" s="85"/>
      <c r="BF480" s="85"/>
      <c r="BG480" s="85"/>
      <c r="BH480" s="85"/>
      <c r="BI480" s="85"/>
      <c r="BJ480" s="85"/>
      <c r="BK480" s="86"/>
    </row>
    <row r="481" spans="1:63" x14ac:dyDescent="0.2">
      <c r="A481" s="81"/>
      <c r="F481" s="110"/>
      <c r="BA481" s="85"/>
      <c r="BB481" s="85"/>
      <c r="BF481" s="85"/>
      <c r="BG481" s="85"/>
      <c r="BH481" s="85"/>
      <c r="BI481" s="85"/>
      <c r="BJ481" s="85"/>
      <c r="BK481" s="86"/>
    </row>
    <row r="482" spans="1:63" x14ac:dyDescent="0.2">
      <c r="A482" s="81"/>
      <c r="F482" s="110"/>
      <c r="BA482" s="85"/>
      <c r="BB482" s="85"/>
      <c r="BF482" s="85"/>
      <c r="BG482" s="85"/>
      <c r="BH482" s="85"/>
      <c r="BI482" s="85"/>
      <c r="BJ482" s="85"/>
      <c r="BK482" s="86"/>
    </row>
    <row r="483" spans="1:63" x14ac:dyDescent="0.2">
      <c r="A483" s="81"/>
      <c r="F483" s="110"/>
      <c r="BA483" s="85"/>
      <c r="BB483" s="85"/>
      <c r="BF483" s="85"/>
      <c r="BG483" s="85"/>
      <c r="BH483" s="85"/>
      <c r="BI483" s="85"/>
      <c r="BJ483" s="85"/>
      <c r="BK483" s="86"/>
    </row>
    <row r="484" spans="1:63" x14ac:dyDescent="0.2">
      <c r="A484" s="81"/>
      <c r="F484" s="110"/>
      <c r="BA484" s="85"/>
      <c r="BB484" s="85"/>
      <c r="BF484" s="85"/>
      <c r="BG484" s="85"/>
      <c r="BH484" s="85"/>
      <c r="BI484" s="85"/>
      <c r="BJ484" s="85"/>
      <c r="BK484" s="86"/>
    </row>
    <row r="485" spans="1:63" x14ac:dyDescent="0.2">
      <c r="A485" s="81"/>
      <c r="F485" s="110"/>
      <c r="BA485" s="85"/>
      <c r="BB485" s="85"/>
      <c r="BF485" s="85"/>
      <c r="BG485" s="85"/>
      <c r="BH485" s="85"/>
      <c r="BI485" s="85"/>
      <c r="BJ485" s="85"/>
      <c r="BK485" s="86"/>
    </row>
    <row r="486" spans="1:63" x14ac:dyDescent="0.2">
      <c r="A486" s="81"/>
      <c r="F486" s="110"/>
      <c r="BA486" s="85"/>
      <c r="BB486" s="85"/>
      <c r="BF486" s="85"/>
      <c r="BG486" s="85"/>
      <c r="BH486" s="85"/>
      <c r="BI486" s="85"/>
      <c r="BJ486" s="85"/>
      <c r="BK486" s="86"/>
    </row>
    <row r="487" spans="1:63" x14ac:dyDescent="0.2">
      <c r="A487" s="81"/>
      <c r="F487" s="110"/>
      <c r="BA487" s="85"/>
      <c r="BB487" s="85"/>
      <c r="BF487" s="85"/>
      <c r="BG487" s="85"/>
      <c r="BH487" s="85"/>
      <c r="BI487" s="85"/>
      <c r="BJ487" s="85"/>
      <c r="BK487" s="86"/>
    </row>
    <row r="488" spans="1:63" x14ac:dyDescent="0.2">
      <c r="A488" s="81"/>
      <c r="F488" s="110"/>
      <c r="BA488" s="85"/>
      <c r="BB488" s="85"/>
      <c r="BF488" s="85"/>
      <c r="BG488" s="85"/>
      <c r="BH488" s="85"/>
      <c r="BI488" s="85"/>
      <c r="BJ488" s="85"/>
      <c r="BK488" s="86"/>
    </row>
    <row r="489" spans="1:63" x14ac:dyDescent="0.2">
      <c r="A489" s="81"/>
      <c r="F489" s="110"/>
      <c r="BA489" s="85"/>
      <c r="BB489" s="85"/>
      <c r="BF489" s="85"/>
      <c r="BG489" s="85"/>
      <c r="BH489" s="85"/>
      <c r="BI489" s="85"/>
      <c r="BJ489" s="85"/>
      <c r="BK489" s="86"/>
    </row>
    <row r="490" spans="1:63" x14ac:dyDescent="0.2">
      <c r="A490" s="81"/>
      <c r="F490" s="110"/>
      <c r="BA490" s="85"/>
      <c r="BB490" s="85"/>
      <c r="BF490" s="85"/>
      <c r="BG490" s="85"/>
      <c r="BH490" s="85"/>
      <c r="BI490" s="85"/>
      <c r="BJ490" s="85"/>
      <c r="BK490" s="86"/>
    </row>
    <row r="491" spans="1:63" x14ac:dyDescent="0.2">
      <c r="A491" s="81"/>
      <c r="F491" s="110"/>
      <c r="BA491" s="85"/>
      <c r="BB491" s="85"/>
      <c r="BF491" s="85"/>
      <c r="BG491" s="85"/>
      <c r="BH491" s="85"/>
      <c r="BI491" s="85"/>
      <c r="BJ491" s="85"/>
      <c r="BK491" s="86"/>
    </row>
    <row r="492" spans="1:63" x14ac:dyDescent="0.2">
      <c r="A492" s="81"/>
      <c r="F492" s="110"/>
      <c r="BA492" s="85"/>
      <c r="BB492" s="85"/>
      <c r="BF492" s="85"/>
      <c r="BG492" s="85"/>
      <c r="BH492" s="85"/>
      <c r="BI492" s="85"/>
      <c r="BJ492" s="85"/>
      <c r="BK492" s="86"/>
    </row>
    <row r="493" spans="1:63" x14ac:dyDescent="0.2">
      <c r="A493" s="81"/>
      <c r="F493" s="110"/>
      <c r="BA493" s="85"/>
      <c r="BB493" s="85"/>
      <c r="BF493" s="85"/>
      <c r="BG493" s="85"/>
      <c r="BH493" s="85"/>
      <c r="BI493" s="85"/>
      <c r="BJ493" s="85"/>
      <c r="BK493" s="86"/>
    </row>
    <row r="494" spans="1:63" x14ac:dyDescent="0.2">
      <c r="A494" s="81"/>
      <c r="F494" s="110"/>
      <c r="BA494" s="85"/>
      <c r="BB494" s="85"/>
      <c r="BF494" s="85"/>
      <c r="BG494" s="85"/>
      <c r="BH494" s="85"/>
      <c r="BI494" s="85"/>
      <c r="BJ494" s="85"/>
      <c r="BK494" s="86"/>
    </row>
    <row r="495" spans="1:63" x14ac:dyDescent="0.2">
      <c r="A495" s="81"/>
      <c r="F495" s="110"/>
      <c r="BA495" s="85"/>
      <c r="BB495" s="85"/>
      <c r="BF495" s="85"/>
      <c r="BG495" s="85"/>
      <c r="BH495" s="85"/>
      <c r="BI495" s="85"/>
      <c r="BJ495" s="85"/>
      <c r="BK495" s="86"/>
    </row>
    <row r="496" spans="1:63" x14ac:dyDescent="0.2">
      <c r="A496" s="81"/>
      <c r="F496" s="110"/>
      <c r="BA496" s="85"/>
      <c r="BB496" s="85"/>
      <c r="BF496" s="85"/>
      <c r="BG496" s="85"/>
      <c r="BH496" s="85"/>
      <c r="BI496" s="85"/>
      <c r="BJ496" s="85"/>
      <c r="BK496" s="86"/>
    </row>
    <row r="497" spans="1:63" x14ac:dyDescent="0.2">
      <c r="A497" s="81"/>
      <c r="F497" s="110"/>
      <c r="BA497" s="85"/>
      <c r="BB497" s="85"/>
      <c r="BF497" s="85"/>
      <c r="BG497" s="85"/>
      <c r="BH497" s="85"/>
      <c r="BI497" s="85"/>
      <c r="BJ497" s="85"/>
      <c r="BK497" s="86"/>
    </row>
    <row r="498" spans="1:63" x14ac:dyDescent="0.2">
      <c r="A498" s="81"/>
      <c r="F498" s="110"/>
      <c r="BA498" s="85"/>
      <c r="BB498" s="85"/>
      <c r="BF498" s="85"/>
      <c r="BG498" s="85"/>
      <c r="BH498" s="85"/>
      <c r="BI498" s="85"/>
      <c r="BJ498" s="85"/>
      <c r="BK498" s="86"/>
    </row>
    <row r="499" spans="1:63" x14ac:dyDescent="0.2">
      <c r="A499" s="81"/>
      <c r="F499" s="110"/>
      <c r="BA499" s="85"/>
      <c r="BB499" s="85"/>
      <c r="BF499" s="85"/>
      <c r="BG499" s="85"/>
      <c r="BH499" s="85"/>
      <c r="BI499" s="85"/>
      <c r="BJ499" s="85"/>
      <c r="BK499" s="86"/>
    </row>
    <row r="500" spans="1:63" x14ac:dyDescent="0.2">
      <c r="A500" s="81"/>
      <c r="F500" s="110"/>
      <c r="BA500" s="85"/>
      <c r="BB500" s="85"/>
      <c r="BF500" s="85"/>
      <c r="BG500" s="85"/>
      <c r="BH500" s="85"/>
      <c r="BI500" s="85"/>
      <c r="BJ500" s="85"/>
      <c r="BK500" s="86"/>
    </row>
    <row r="501" spans="1:63" x14ac:dyDescent="0.2">
      <c r="A501" s="81"/>
      <c r="F501" s="110"/>
      <c r="BA501" s="85"/>
      <c r="BB501" s="85"/>
      <c r="BF501" s="85"/>
      <c r="BG501" s="85"/>
      <c r="BH501" s="85"/>
      <c r="BI501" s="85"/>
      <c r="BJ501" s="85"/>
      <c r="BK501" s="86"/>
    </row>
    <row r="502" spans="1:63" x14ac:dyDescent="0.2">
      <c r="A502" s="81"/>
      <c r="F502" s="110"/>
      <c r="BA502" s="85"/>
      <c r="BB502" s="85"/>
      <c r="BF502" s="85"/>
      <c r="BG502" s="85"/>
      <c r="BH502" s="85"/>
      <c r="BI502" s="85"/>
      <c r="BJ502" s="85"/>
      <c r="BK502" s="86"/>
    </row>
    <row r="503" spans="1:63" x14ac:dyDescent="0.2">
      <c r="A503" s="81"/>
      <c r="F503" s="110"/>
      <c r="BA503" s="85"/>
      <c r="BB503" s="85"/>
      <c r="BF503" s="85"/>
      <c r="BG503" s="85"/>
      <c r="BH503" s="85"/>
      <c r="BI503" s="85"/>
      <c r="BJ503" s="85"/>
      <c r="BK503" s="86"/>
    </row>
    <row r="504" spans="1:63" x14ac:dyDescent="0.2">
      <c r="A504" s="81"/>
      <c r="F504" s="110"/>
      <c r="BA504" s="85"/>
      <c r="BB504" s="85"/>
      <c r="BF504" s="85"/>
      <c r="BG504" s="85"/>
      <c r="BH504" s="85"/>
      <c r="BI504" s="85"/>
      <c r="BJ504" s="85"/>
      <c r="BK504" s="86"/>
    </row>
    <row r="505" spans="1:63" x14ac:dyDescent="0.2">
      <c r="A505" s="81"/>
      <c r="F505" s="110"/>
      <c r="BA505" s="85"/>
      <c r="BB505" s="85"/>
      <c r="BF505" s="85"/>
      <c r="BG505" s="85"/>
      <c r="BH505" s="85"/>
      <c r="BI505" s="85"/>
      <c r="BJ505" s="85"/>
      <c r="BK505" s="86"/>
    </row>
    <row r="506" spans="1:63" x14ac:dyDescent="0.2">
      <c r="A506" s="81"/>
      <c r="F506" s="110"/>
      <c r="BA506" s="85"/>
      <c r="BB506" s="85"/>
      <c r="BF506" s="85"/>
      <c r="BG506" s="85"/>
      <c r="BH506" s="85"/>
      <c r="BI506" s="85"/>
      <c r="BJ506" s="85"/>
      <c r="BK506" s="86"/>
    </row>
    <row r="507" spans="1:63" x14ac:dyDescent="0.2">
      <c r="A507" s="81"/>
      <c r="F507" s="110"/>
      <c r="BA507" s="85"/>
      <c r="BB507" s="85"/>
      <c r="BF507" s="85"/>
      <c r="BG507" s="85"/>
      <c r="BH507" s="85"/>
      <c r="BI507" s="85"/>
      <c r="BJ507" s="85"/>
      <c r="BK507" s="86"/>
    </row>
    <row r="508" spans="1:63" x14ac:dyDescent="0.2">
      <c r="A508" s="81"/>
      <c r="F508" s="110"/>
      <c r="BA508" s="85"/>
      <c r="BB508" s="85"/>
      <c r="BF508" s="85"/>
      <c r="BG508" s="85"/>
      <c r="BH508" s="85"/>
      <c r="BI508" s="85"/>
      <c r="BJ508" s="85"/>
      <c r="BK508" s="86"/>
    </row>
    <row r="509" spans="1:63" x14ac:dyDescent="0.2">
      <c r="A509" s="81"/>
      <c r="F509" s="110"/>
      <c r="BA509" s="85"/>
      <c r="BB509" s="85"/>
      <c r="BF509" s="85"/>
      <c r="BG509" s="85"/>
      <c r="BH509" s="85"/>
      <c r="BI509" s="85"/>
      <c r="BJ509" s="85"/>
      <c r="BK509" s="86"/>
    </row>
    <row r="510" spans="1:63" x14ac:dyDescent="0.2">
      <c r="A510" s="81"/>
      <c r="F510" s="110"/>
      <c r="BA510" s="85"/>
      <c r="BB510" s="85"/>
      <c r="BF510" s="85"/>
      <c r="BG510" s="85"/>
      <c r="BH510" s="85"/>
      <c r="BI510" s="85"/>
      <c r="BJ510" s="85"/>
      <c r="BK510" s="86"/>
    </row>
    <row r="511" spans="1:63" x14ac:dyDescent="0.2">
      <c r="A511" s="81"/>
      <c r="F511" s="110"/>
      <c r="BA511" s="85"/>
      <c r="BB511" s="85"/>
      <c r="BF511" s="85"/>
      <c r="BG511" s="85"/>
      <c r="BH511" s="85"/>
      <c r="BI511" s="85"/>
      <c r="BJ511" s="85"/>
      <c r="BK511" s="86"/>
    </row>
    <row r="512" spans="1:63" x14ac:dyDescent="0.2">
      <c r="A512" s="81"/>
      <c r="F512" s="110"/>
      <c r="BA512" s="85"/>
      <c r="BB512" s="85"/>
      <c r="BF512" s="85"/>
      <c r="BG512" s="85"/>
      <c r="BH512" s="85"/>
      <c r="BI512" s="85"/>
      <c r="BJ512" s="85"/>
      <c r="BK512" s="86"/>
    </row>
    <row r="513" spans="1:63" x14ac:dyDescent="0.2">
      <c r="A513" s="81"/>
      <c r="F513" s="110"/>
      <c r="BA513" s="85"/>
      <c r="BB513" s="85"/>
      <c r="BF513" s="85"/>
      <c r="BG513" s="85"/>
      <c r="BH513" s="85"/>
      <c r="BI513" s="85"/>
      <c r="BJ513" s="85"/>
      <c r="BK513" s="86"/>
    </row>
    <row r="514" spans="1:63" x14ac:dyDescent="0.2">
      <c r="A514" s="81"/>
      <c r="F514" s="110"/>
      <c r="BA514" s="85"/>
      <c r="BB514" s="85"/>
      <c r="BF514" s="85"/>
      <c r="BG514" s="85"/>
      <c r="BH514" s="85"/>
      <c r="BI514" s="85"/>
      <c r="BJ514" s="85"/>
      <c r="BK514" s="86"/>
    </row>
    <row r="515" spans="1:63" x14ac:dyDescent="0.2">
      <c r="A515" s="81"/>
      <c r="F515" s="110"/>
      <c r="BA515" s="85"/>
      <c r="BB515" s="85"/>
      <c r="BF515" s="85"/>
      <c r="BG515" s="85"/>
      <c r="BH515" s="85"/>
      <c r="BI515" s="85"/>
      <c r="BJ515" s="85"/>
      <c r="BK515" s="86"/>
    </row>
    <row r="516" spans="1:63" x14ac:dyDescent="0.2">
      <c r="A516" s="81"/>
      <c r="F516" s="110"/>
      <c r="BA516" s="85"/>
      <c r="BB516" s="85"/>
      <c r="BF516" s="85"/>
      <c r="BG516" s="85"/>
      <c r="BH516" s="85"/>
      <c r="BI516" s="85"/>
      <c r="BJ516" s="85"/>
      <c r="BK516" s="86"/>
    </row>
    <row r="517" spans="1:63" x14ac:dyDescent="0.2">
      <c r="A517" s="81"/>
      <c r="F517" s="110"/>
      <c r="BA517" s="85"/>
      <c r="BB517" s="85"/>
      <c r="BF517" s="85"/>
      <c r="BG517" s="85"/>
      <c r="BH517" s="85"/>
      <c r="BI517" s="85"/>
      <c r="BJ517" s="85"/>
      <c r="BK517" s="86"/>
    </row>
    <row r="518" spans="1:63" x14ac:dyDescent="0.2">
      <c r="A518" s="81"/>
      <c r="F518" s="110"/>
      <c r="BA518" s="85"/>
      <c r="BB518" s="85"/>
      <c r="BF518" s="85"/>
      <c r="BG518" s="85"/>
      <c r="BH518" s="85"/>
      <c r="BI518" s="85"/>
      <c r="BJ518" s="85"/>
      <c r="BK518" s="86"/>
    </row>
    <row r="519" spans="1:63" x14ac:dyDescent="0.2">
      <c r="A519" s="81"/>
      <c r="F519" s="110"/>
      <c r="BA519" s="85"/>
      <c r="BB519" s="85"/>
      <c r="BF519" s="85"/>
      <c r="BG519" s="85"/>
      <c r="BH519" s="85"/>
      <c r="BI519" s="85"/>
      <c r="BJ519" s="85"/>
      <c r="BK519" s="86"/>
    </row>
    <row r="520" spans="1:63" x14ac:dyDescent="0.2">
      <c r="A520" s="81"/>
      <c r="F520" s="110"/>
      <c r="BA520" s="85"/>
      <c r="BB520" s="85"/>
      <c r="BF520" s="85"/>
      <c r="BG520" s="85"/>
      <c r="BH520" s="85"/>
      <c r="BI520" s="85"/>
      <c r="BJ520" s="85"/>
      <c r="BK520" s="86"/>
    </row>
    <row r="521" spans="1:63" x14ac:dyDescent="0.2">
      <c r="A521" s="81"/>
      <c r="F521" s="110"/>
      <c r="BA521" s="85"/>
      <c r="BB521" s="85"/>
      <c r="BF521" s="85"/>
      <c r="BG521" s="85"/>
      <c r="BH521" s="85"/>
      <c r="BI521" s="85"/>
      <c r="BJ521" s="85"/>
      <c r="BK521" s="86"/>
    </row>
    <row r="522" spans="1:63" x14ac:dyDescent="0.2">
      <c r="A522" s="81"/>
      <c r="F522" s="110"/>
      <c r="BA522" s="85"/>
      <c r="BB522" s="85"/>
      <c r="BF522" s="85"/>
      <c r="BG522" s="85"/>
      <c r="BH522" s="85"/>
      <c r="BI522" s="85"/>
      <c r="BJ522" s="85"/>
      <c r="BK522" s="86"/>
    </row>
    <row r="523" spans="1:63" x14ac:dyDescent="0.2">
      <c r="A523" s="81"/>
      <c r="F523" s="110"/>
      <c r="BA523" s="85"/>
      <c r="BB523" s="85"/>
      <c r="BF523" s="85"/>
      <c r="BG523" s="85"/>
      <c r="BH523" s="85"/>
      <c r="BI523" s="85"/>
      <c r="BJ523" s="85"/>
      <c r="BK523" s="86"/>
    </row>
    <row r="524" spans="1:63" x14ac:dyDescent="0.2">
      <c r="A524" s="81"/>
      <c r="F524" s="110"/>
      <c r="BA524" s="85"/>
      <c r="BB524" s="85"/>
      <c r="BF524" s="85"/>
      <c r="BG524" s="85"/>
      <c r="BH524" s="85"/>
      <c r="BI524" s="85"/>
      <c r="BJ524" s="85"/>
      <c r="BK524" s="86"/>
    </row>
    <row r="525" spans="1:63" x14ac:dyDescent="0.2">
      <c r="A525" s="81"/>
      <c r="F525" s="110"/>
      <c r="BA525" s="85"/>
      <c r="BB525" s="85"/>
      <c r="BF525" s="85"/>
      <c r="BG525" s="85"/>
      <c r="BH525" s="85"/>
      <c r="BI525" s="85"/>
      <c r="BJ525" s="85"/>
      <c r="BK525" s="86"/>
    </row>
    <row r="526" spans="1:63" x14ac:dyDescent="0.2">
      <c r="A526" s="81"/>
      <c r="F526" s="110"/>
      <c r="BA526" s="85"/>
      <c r="BB526" s="85"/>
      <c r="BF526" s="85"/>
      <c r="BG526" s="85"/>
      <c r="BH526" s="85"/>
      <c r="BI526" s="85"/>
      <c r="BJ526" s="85"/>
      <c r="BK526" s="86"/>
    </row>
    <row r="527" spans="1:63" x14ac:dyDescent="0.2">
      <c r="A527" s="81"/>
      <c r="F527" s="110"/>
      <c r="BA527" s="85"/>
      <c r="BB527" s="85"/>
      <c r="BF527" s="85"/>
      <c r="BG527" s="85"/>
      <c r="BH527" s="85"/>
      <c r="BI527" s="85"/>
      <c r="BJ527" s="85"/>
      <c r="BK527" s="86"/>
    </row>
    <row r="528" spans="1:63" x14ac:dyDescent="0.2">
      <c r="A528" s="81"/>
      <c r="F528" s="110"/>
      <c r="BA528" s="85"/>
      <c r="BB528" s="85"/>
      <c r="BF528" s="85"/>
      <c r="BG528" s="85"/>
      <c r="BH528" s="85"/>
      <c r="BI528" s="85"/>
      <c r="BJ528" s="85"/>
      <c r="BK528" s="86"/>
    </row>
    <row r="529" spans="1:63" x14ac:dyDescent="0.2">
      <c r="A529" s="81"/>
      <c r="F529" s="110"/>
      <c r="BA529" s="85"/>
      <c r="BB529" s="85"/>
      <c r="BF529" s="85"/>
      <c r="BG529" s="85"/>
      <c r="BH529" s="85"/>
      <c r="BI529" s="85"/>
      <c r="BJ529" s="85"/>
      <c r="BK529" s="86"/>
    </row>
    <row r="530" spans="1:63" x14ac:dyDescent="0.2">
      <c r="A530" s="81"/>
      <c r="F530" s="110"/>
      <c r="BA530" s="85"/>
      <c r="BB530" s="85"/>
      <c r="BF530" s="85"/>
      <c r="BG530" s="85"/>
      <c r="BH530" s="85"/>
      <c r="BI530" s="85"/>
      <c r="BJ530" s="85"/>
      <c r="BK530" s="86"/>
    </row>
    <row r="531" spans="1:63" x14ac:dyDescent="0.2">
      <c r="A531" s="81"/>
      <c r="F531" s="110"/>
      <c r="BA531" s="85"/>
      <c r="BB531" s="85"/>
      <c r="BF531" s="85"/>
      <c r="BG531" s="85"/>
      <c r="BH531" s="85"/>
      <c r="BI531" s="85"/>
      <c r="BJ531" s="85"/>
      <c r="BK531" s="86"/>
    </row>
    <row r="532" spans="1:63" x14ac:dyDescent="0.2">
      <c r="A532" s="81"/>
      <c r="F532" s="110"/>
      <c r="BA532" s="85"/>
      <c r="BB532" s="85"/>
      <c r="BF532" s="85"/>
      <c r="BG532" s="85"/>
      <c r="BH532" s="85"/>
      <c r="BI532" s="85"/>
      <c r="BJ532" s="85"/>
      <c r="BK532" s="86"/>
    </row>
    <row r="533" spans="1:63" x14ac:dyDescent="0.2">
      <c r="A533" s="81"/>
      <c r="F533" s="110"/>
      <c r="BA533" s="85"/>
      <c r="BB533" s="85"/>
      <c r="BF533" s="85"/>
      <c r="BG533" s="85"/>
      <c r="BH533" s="85"/>
      <c r="BI533" s="85"/>
      <c r="BJ533" s="85"/>
      <c r="BK533" s="86"/>
    </row>
    <row r="534" spans="1:63" x14ac:dyDescent="0.2">
      <c r="A534" s="81"/>
      <c r="F534" s="110"/>
      <c r="BA534" s="85"/>
      <c r="BB534" s="85"/>
      <c r="BF534" s="85"/>
      <c r="BG534" s="85"/>
      <c r="BH534" s="85"/>
      <c r="BI534" s="85"/>
      <c r="BJ534" s="85"/>
      <c r="BK534" s="86"/>
    </row>
    <row r="535" spans="1:63" x14ac:dyDescent="0.2">
      <c r="A535" s="81"/>
      <c r="F535" s="110"/>
      <c r="BA535" s="85"/>
      <c r="BB535" s="85"/>
      <c r="BF535" s="85"/>
      <c r="BG535" s="85"/>
      <c r="BH535" s="85"/>
      <c r="BI535" s="85"/>
      <c r="BJ535" s="85"/>
      <c r="BK535" s="86"/>
    </row>
    <row r="536" spans="1:63" x14ac:dyDescent="0.2">
      <c r="A536" s="81"/>
      <c r="F536" s="110"/>
      <c r="BA536" s="85"/>
      <c r="BB536" s="85"/>
      <c r="BF536" s="85"/>
      <c r="BG536" s="85"/>
      <c r="BH536" s="85"/>
      <c r="BI536" s="85"/>
      <c r="BJ536" s="85"/>
      <c r="BK536" s="86"/>
    </row>
    <row r="537" spans="1:63" x14ac:dyDescent="0.2">
      <c r="A537" s="81"/>
      <c r="F537" s="110"/>
      <c r="BA537" s="85"/>
      <c r="BB537" s="85"/>
      <c r="BF537" s="85"/>
      <c r="BG537" s="85"/>
      <c r="BH537" s="85"/>
      <c r="BI537" s="85"/>
      <c r="BJ537" s="85"/>
      <c r="BK537" s="86"/>
    </row>
    <row r="538" spans="1:63" x14ac:dyDescent="0.2">
      <c r="A538" s="81"/>
      <c r="F538" s="110"/>
      <c r="BA538" s="85"/>
      <c r="BB538" s="85"/>
      <c r="BF538" s="85"/>
      <c r="BG538" s="85"/>
      <c r="BH538" s="85"/>
      <c r="BI538" s="85"/>
      <c r="BJ538" s="85"/>
      <c r="BK538" s="86"/>
    </row>
    <row r="539" spans="1:63" x14ac:dyDescent="0.2">
      <c r="A539" s="81"/>
      <c r="F539" s="110"/>
      <c r="BA539" s="85"/>
      <c r="BB539" s="85"/>
      <c r="BF539" s="85"/>
      <c r="BG539" s="85"/>
      <c r="BH539" s="85"/>
      <c r="BI539" s="85"/>
      <c r="BJ539" s="85"/>
      <c r="BK539" s="86"/>
    </row>
    <row r="540" spans="1:63" x14ac:dyDescent="0.2">
      <c r="A540" s="81"/>
      <c r="F540" s="110"/>
      <c r="BA540" s="85"/>
      <c r="BB540" s="85"/>
      <c r="BF540" s="85"/>
      <c r="BG540" s="85"/>
      <c r="BH540" s="85"/>
      <c r="BI540" s="85"/>
      <c r="BJ540" s="85"/>
      <c r="BK540" s="86"/>
    </row>
    <row r="541" spans="1:63" x14ac:dyDescent="0.2">
      <c r="A541" s="81"/>
      <c r="F541" s="110"/>
      <c r="BA541" s="85"/>
      <c r="BB541" s="85"/>
      <c r="BF541" s="85"/>
      <c r="BG541" s="85"/>
      <c r="BH541" s="85"/>
      <c r="BI541" s="85"/>
      <c r="BJ541" s="85"/>
      <c r="BK541" s="86"/>
    </row>
    <row r="542" spans="1:63" x14ac:dyDescent="0.2">
      <c r="A542" s="81"/>
      <c r="F542" s="110"/>
      <c r="BA542" s="85"/>
      <c r="BB542" s="85"/>
      <c r="BF542" s="85"/>
      <c r="BG542" s="85"/>
      <c r="BH542" s="85"/>
      <c r="BI542" s="85"/>
      <c r="BJ542" s="85"/>
      <c r="BK542" s="86"/>
    </row>
    <row r="543" spans="1:63" x14ac:dyDescent="0.2">
      <c r="A543" s="81"/>
      <c r="F543" s="110"/>
      <c r="BA543" s="85"/>
      <c r="BB543" s="85"/>
      <c r="BF543" s="85"/>
      <c r="BG543" s="85"/>
      <c r="BH543" s="85"/>
      <c r="BI543" s="85"/>
      <c r="BJ543" s="85"/>
      <c r="BK543" s="86"/>
    </row>
    <row r="544" spans="1:63" x14ac:dyDescent="0.2">
      <c r="A544" s="81"/>
      <c r="F544" s="110"/>
      <c r="BA544" s="85"/>
      <c r="BB544" s="85"/>
      <c r="BF544" s="85"/>
      <c r="BG544" s="85"/>
      <c r="BH544" s="85"/>
      <c r="BI544" s="85"/>
      <c r="BJ544" s="85"/>
      <c r="BK544" s="86"/>
    </row>
    <row r="545" spans="1:63" x14ac:dyDescent="0.2">
      <c r="A545" s="81"/>
      <c r="F545" s="110"/>
      <c r="BA545" s="85"/>
      <c r="BB545" s="85"/>
      <c r="BF545" s="85"/>
      <c r="BG545" s="85"/>
      <c r="BH545" s="85"/>
      <c r="BI545" s="85"/>
      <c r="BJ545" s="85"/>
      <c r="BK545" s="86"/>
    </row>
    <row r="546" spans="1:63" x14ac:dyDescent="0.2">
      <c r="A546" s="81"/>
      <c r="F546" s="110"/>
      <c r="BA546" s="85"/>
      <c r="BB546" s="85"/>
      <c r="BF546" s="85"/>
      <c r="BG546" s="85"/>
      <c r="BH546" s="85"/>
      <c r="BI546" s="85"/>
      <c r="BJ546" s="85"/>
      <c r="BK546" s="86"/>
    </row>
    <row r="547" spans="1:63" x14ac:dyDescent="0.2">
      <c r="A547" s="81"/>
      <c r="F547" s="110"/>
      <c r="BA547" s="85"/>
      <c r="BB547" s="85"/>
      <c r="BF547" s="85"/>
      <c r="BG547" s="85"/>
      <c r="BH547" s="85"/>
      <c r="BI547" s="85"/>
      <c r="BJ547" s="85"/>
      <c r="BK547" s="86"/>
    </row>
    <row r="548" spans="1:63" x14ac:dyDescent="0.2">
      <c r="A548" s="81"/>
      <c r="F548" s="110"/>
      <c r="BA548" s="85"/>
      <c r="BB548" s="85"/>
      <c r="BF548" s="85"/>
      <c r="BG548" s="85"/>
      <c r="BH548" s="85"/>
      <c r="BI548" s="85"/>
      <c r="BJ548" s="85"/>
      <c r="BK548" s="86"/>
    </row>
    <row r="549" spans="1:63" x14ac:dyDescent="0.2">
      <c r="A549" s="81"/>
      <c r="F549" s="110"/>
      <c r="BA549" s="85"/>
      <c r="BB549" s="85"/>
      <c r="BF549" s="85"/>
      <c r="BG549" s="85"/>
      <c r="BH549" s="85"/>
      <c r="BI549" s="85"/>
      <c r="BJ549" s="85"/>
      <c r="BK549" s="86"/>
    </row>
    <row r="550" spans="1:63" x14ac:dyDescent="0.2">
      <c r="A550" s="81"/>
      <c r="F550" s="110"/>
      <c r="BA550" s="85"/>
      <c r="BB550" s="85"/>
      <c r="BF550" s="85"/>
      <c r="BG550" s="85"/>
      <c r="BH550" s="85"/>
      <c r="BI550" s="85"/>
      <c r="BJ550" s="85"/>
      <c r="BK550" s="86"/>
    </row>
    <row r="551" spans="1:63" x14ac:dyDescent="0.2">
      <c r="A551" s="81"/>
      <c r="F551" s="110"/>
      <c r="BA551" s="85"/>
      <c r="BB551" s="85"/>
      <c r="BF551" s="85"/>
      <c r="BG551" s="85"/>
      <c r="BH551" s="85"/>
      <c r="BI551" s="85"/>
      <c r="BJ551" s="85"/>
      <c r="BK551" s="86"/>
    </row>
    <row r="552" spans="1:63" x14ac:dyDescent="0.2">
      <c r="A552" s="81"/>
      <c r="F552" s="110"/>
      <c r="BA552" s="85"/>
      <c r="BB552" s="85"/>
      <c r="BF552" s="85"/>
      <c r="BG552" s="85"/>
      <c r="BH552" s="85"/>
      <c r="BI552" s="85"/>
      <c r="BJ552" s="85"/>
      <c r="BK552" s="86"/>
    </row>
    <row r="553" spans="1:63" x14ac:dyDescent="0.2">
      <c r="A553" s="81"/>
      <c r="F553" s="110"/>
      <c r="BA553" s="85"/>
      <c r="BB553" s="85"/>
      <c r="BF553" s="85"/>
      <c r="BG553" s="85"/>
      <c r="BH553" s="85"/>
      <c r="BI553" s="85"/>
      <c r="BJ553" s="85"/>
      <c r="BK553" s="86"/>
    </row>
    <row r="554" spans="1:63" x14ac:dyDescent="0.2">
      <c r="A554" s="81"/>
      <c r="F554" s="110"/>
      <c r="BA554" s="85"/>
      <c r="BB554" s="85"/>
      <c r="BF554" s="85"/>
      <c r="BG554" s="85"/>
      <c r="BH554" s="85"/>
      <c r="BI554" s="85"/>
      <c r="BJ554" s="85"/>
      <c r="BK554" s="86"/>
    </row>
    <row r="555" spans="1:63" x14ac:dyDescent="0.2">
      <c r="A555" s="81"/>
      <c r="F555" s="110"/>
      <c r="BA555" s="85"/>
      <c r="BB555" s="85"/>
      <c r="BF555" s="85"/>
      <c r="BG555" s="85"/>
      <c r="BH555" s="85"/>
      <c r="BI555" s="85"/>
      <c r="BJ555" s="85"/>
      <c r="BK555" s="86"/>
    </row>
    <row r="556" spans="1:63" x14ac:dyDescent="0.2">
      <c r="A556" s="81"/>
      <c r="F556" s="110"/>
      <c r="BA556" s="85"/>
      <c r="BB556" s="85"/>
      <c r="BF556" s="85"/>
      <c r="BG556" s="85"/>
      <c r="BH556" s="85"/>
      <c r="BI556" s="85"/>
      <c r="BJ556" s="85"/>
      <c r="BK556" s="86"/>
    </row>
    <row r="557" spans="1:63" x14ac:dyDescent="0.2">
      <c r="A557" s="81"/>
      <c r="F557" s="110"/>
      <c r="BA557" s="85"/>
      <c r="BB557" s="85"/>
      <c r="BF557" s="85"/>
      <c r="BG557" s="85"/>
      <c r="BH557" s="85"/>
      <c r="BI557" s="85"/>
      <c r="BJ557" s="85"/>
      <c r="BK557" s="86"/>
    </row>
    <row r="558" spans="1:63" x14ac:dyDescent="0.2">
      <c r="A558" s="81"/>
      <c r="F558" s="110"/>
      <c r="BA558" s="85"/>
      <c r="BB558" s="85"/>
      <c r="BF558" s="85"/>
      <c r="BG558" s="85"/>
      <c r="BH558" s="85"/>
      <c r="BI558" s="85"/>
      <c r="BJ558" s="85"/>
      <c r="BK558" s="86"/>
    </row>
    <row r="559" spans="1:63" x14ac:dyDescent="0.2">
      <c r="A559" s="81"/>
      <c r="F559" s="110"/>
      <c r="BA559" s="85"/>
      <c r="BB559" s="85"/>
      <c r="BF559" s="85"/>
      <c r="BG559" s="85"/>
      <c r="BH559" s="85"/>
      <c r="BI559" s="85"/>
      <c r="BJ559" s="85"/>
      <c r="BK559" s="86"/>
    </row>
    <row r="560" spans="1:63" x14ac:dyDescent="0.2">
      <c r="A560" s="81"/>
      <c r="F560" s="110"/>
      <c r="BA560" s="85"/>
      <c r="BB560" s="85"/>
      <c r="BF560" s="85"/>
      <c r="BG560" s="85"/>
      <c r="BH560" s="85"/>
      <c r="BI560" s="85"/>
      <c r="BJ560" s="85"/>
      <c r="BK560" s="86"/>
    </row>
    <row r="561" spans="1:63" x14ac:dyDescent="0.2">
      <c r="A561" s="81"/>
      <c r="F561" s="110"/>
      <c r="BA561" s="85"/>
      <c r="BB561" s="85"/>
      <c r="BF561" s="85"/>
      <c r="BG561" s="85"/>
      <c r="BH561" s="85"/>
      <c r="BI561" s="85"/>
      <c r="BJ561" s="85"/>
      <c r="BK561" s="86"/>
    </row>
    <row r="562" spans="1:63" x14ac:dyDescent="0.2">
      <c r="A562" s="81"/>
      <c r="F562" s="110"/>
      <c r="BA562" s="85"/>
      <c r="BB562" s="85"/>
      <c r="BF562" s="85"/>
      <c r="BG562" s="85"/>
      <c r="BH562" s="85"/>
      <c r="BI562" s="85"/>
      <c r="BJ562" s="85"/>
      <c r="BK562" s="86"/>
    </row>
    <row r="563" spans="1:63" x14ac:dyDescent="0.2">
      <c r="A563" s="81"/>
      <c r="F563" s="110"/>
      <c r="BA563" s="85"/>
      <c r="BB563" s="85"/>
    </row>
    <row r="564" spans="1:63" x14ac:dyDescent="0.2">
      <c r="A564" s="81"/>
      <c r="F564" s="110"/>
      <c r="BA564" s="85"/>
      <c r="BB564" s="85"/>
    </row>
    <row r="565" spans="1:63" x14ac:dyDescent="0.2">
      <c r="A565" s="81"/>
      <c r="F565" s="110"/>
      <c r="BA565" s="85"/>
      <c r="BB565" s="85"/>
    </row>
    <row r="566" spans="1:63" x14ac:dyDescent="0.2">
      <c r="A566" s="81"/>
      <c r="F566" s="110"/>
      <c r="BA566" s="85"/>
      <c r="BB566" s="85"/>
    </row>
    <row r="567" spans="1:63" x14ac:dyDescent="0.2">
      <c r="A567" s="81"/>
      <c r="F567" s="8"/>
      <c r="BA567" s="85"/>
      <c r="BB567" s="85"/>
    </row>
    <row r="568" spans="1:63" x14ac:dyDescent="0.2">
      <c r="F568" s="8"/>
      <c r="BA568" s="85"/>
      <c r="BB568" s="85"/>
    </row>
    <row r="569" spans="1:63" x14ac:dyDescent="0.2">
      <c r="F569" s="8"/>
      <c r="BA569" s="85"/>
      <c r="BB569" s="85"/>
    </row>
    <row r="570" spans="1:63" x14ac:dyDescent="0.2">
      <c r="F570" s="8"/>
      <c r="BA570" s="85"/>
      <c r="BB570" s="85"/>
    </row>
    <row r="571" spans="1:63" x14ac:dyDescent="0.2">
      <c r="F571" s="8"/>
      <c r="BA571" s="85"/>
      <c r="BB571" s="85"/>
    </row>
    <row r="572" spans="1:63" x14ac:dyDescent="0.2">
      <c r="BA572" s="85"/>
      <c r="BB572" s="85"/>
    </row>
    <row r="573" spans="1:63" x14ac:dyDescent="0.2">
      <c r="BA573" s="85"/>
      <c r="BB573" s="85"/>
    </row>
    <row r="574" spans="1:63" x14ac:dyDescent="0.2">
      <c r="BA574" s="85"/>
      <c r="BB574" s="85"/>
    </row>
    <row r="575" spans="1:63" x14ac:dyDescent="0.2">
      <c r="BA575" s="85"/>
      <c r="BB575" s="85"/>
    </row>
  </sheetData>
  <sheetProtection selectLockedCells="1"/>
  <autoFilter ref="A29:CB362" xr:uid="{00000000-0009-0000-0000-000000000000}"/>
  <mergeCells count="2636">
    <mergeCell ref="H24:AL24"/>
    <mergeCell ref="H22:AL22"/>
    <mergeCell ref="BE123:BE128"/>
    <mergeCell ref="BF123:BF128"/>
    <mergeCell ref="J94:J95"/>
    <mergeCell ref="D84:D89"/>
    <mergeCell ref="G85:G89"/>
    <mergeCell ref="H85:H89"/>
    <mergeCell ref="J85:J89"/>
    <mergeCell ref="G96:G101"/>
    <mergeCell ref="H96:H101"/>
    <mergeCell ref="J99:J101"/>
    <mergeCell ref="G103:G107"/>
    <mergeCell ref="H103:H107"/>
    <mergeCell ref="G109:G113"/>
    <mergeCell ref="H109:H113"/>
    <mergeCell ref="J110:J113"/>
    <mergeCell ref="J102:J107"/>
    <mergeCell ref="J118:J122"/>
    <mergeCell ref="G123:G128"/>
    <mergeCell ref="H123:H128"/>
    <mergeCell ref="J123:J128"/>
    <mergeCell ref="AJ114:AJ117"/>
    <mergeCell ref="AL114:AL117"/>
    <mergeCell ref="AM114:AM117"/>
    <mergeCell ref="AO114:AO117"/>
    <mergeCell ref="AQ114:AQ117"/>
    <mergeCell ref="AS114:AS117"/>
    <mergeCell ref="AU114:AU117"/>
    <mergeCell ref="AW114:AW117"/>
    <mergeCell ref="AY114:AY117"/>
    <mergeCell ref="BA114:BA117"/>
    <mergeCell ref="BB114:BB117"/>
    <mergeCell ref="BC114:BC117"/>
    <mergeCell ref="BD114:BD117"/>
    <mergeCell ref="AW108:AW113"/>
    <mergeCell ref="AY108:AY113"/>
    <mergeCell ref="BA108:BA113"/>
    <mergeCell ref="BB108:BB113"/>
    <mergeCell ref="BC108:BC113"/>
    <mergeCell ref="BD108:BD113"/>
    <mergeCell ref="BE108:BE113"/>
    <mergeCell ref="BF108:BF113"/>
    <mergeCell ref="AU97:AU101"/>
    <mergeCell ref="AW97:AW101"/>
    <mergeCell ref="AY97:AY101"/>
    <mergeCell ref="BA97:BA101"/>
    <mergeCell ref="BB97:BB101"/>
    <mergeCell ref="BC97:BC101"/>
    <mergeCell ref="BD97:BD101"/>
    <mergeCell ref="BE97:BE101"/>
    <mergeCell ref="BF97:BF101"/>
    <mergeCell ref="BC102:BC107"/>
    <mergeCell ref="BD102:BD107"/>
    <mergeCell ref="BE102:BE107"/>
    <mergeCell ref="BF102:BF107"/>
    <mergeCell ref="BC84:BC89"/>
    <mergeCell ref="BD84:BD89"/>
    <mergeCell ref="BE84:BE89"/>
    <mergeCell ref="BF84:BF89"/>
    <mergeCell ref="AJ93:AJ95"/>
    <mergeCell ref="AK93:AK95"/>
    <mergeCell ref="AL93:AL95"/>
    <mergeCell ref="AM93:AM95"/>
    <mergeCell ref="AO93:AO95"/>
    <mergeCell ref="AQ93:AQ95"/>
    <mergeCell ref="AS93:AS95"/>
    <mergeCell ref="AU93:AU95"/>
    <mergeCell ref="AW93:AW95"/>
    <mergeCell ref="AY93:AY95"/>
    <mergeCell ref="BA93:BA95"/>
    <mergeCell ref="BB93:BB95"/>
    <mergeCell ref="BE93:BE95"/>
    <mergeCell ref="BF93:BF95"/>
    <mergeCell ref="AS84:AS89"/>
    <mergeCell ref="AU84:AU89"/>
    <mergeCell ref="AW84:AW89"/>
    <mergeCell ref="AY84:AY89"/>
    <mergeCell ref="BB84:BB89"/>
    <mergeCell ref="G78:G83"/>
    <mergeCell ref="H78:H83"/>
    <mergeCell ref="J78:J83"/>
    <mergeCell ref="AJ78:AJ83"/>
    <mergeCell ref="AK78:AK83"/>
    <mergeCell ref="AL78:AL83"/>
    <mergeCell ref="AM78:AM83"/>
    <mergeCell ref="AO78:AO83"/>
    <mergeCell ref="AQ78:AQ83"/>
    <mergeCell ref="AS78:AS83"/>
    <mergeCell ref="AU78:AU83"/>
    <mergeCell ref="AW78:AW83"/>
    <mergeCell ref="AY78:AY83"/>
    <mergeCell ref="BA78:BA83"/>
    <mergeCell ref="BB78:BB83"/>
    <mergeCell ref="AS102:AS107"/>
    <mergeCell ref="AU102:AU107"/>
    <mergeCell ref="AW102:AW107"/>
    <mergeCell ref="AY102:AY107"/>
    <mergeCell ref="BA102:BA107"/>
    <mergeCell ref="BB102:BB107"/>
    <mergeCell ref="T78:T83"/>
    <mergeCell ref="U78:U83"/>
    <mergeCell ref="V78:V83"/>
    <mergeCell ref="AH90:AH95"/>
    <mergeCell ref="AI90:AI95"/>
    <mergeCell ref="G72:G77"/>
    <mergeCell ref="H72:H77"/>
    <mergeCell ref="J74:J77"/>
    <mergeCell ref="AJ72:AJ77"/>
    <mergeCell ref="AL72:AL77"/>
    <mergeCell ref="AK72:AK77"/>
    <mergeCell ref="AM72:AM77"/>
    <mergeCell ref="AO72:AO77"/>
    <mergeCell ref="AQ72:AQ77"/>
    <mergeCell ref="AS72:AS77"/>
    <mergeCell ref="AU72:AU77"/>
    <mergeCell ref="AW72:AW77"/>
    <mergeCell ref="K72:K77"/>
    <mergeCell ref="J72:J73"/>
    <mergeCell ref="R90:R95"/>
    <mergeCell ref="G66:G71"/>
    <mergeCell ref="H66:H71"/>
    <mergeCell ref="J67:J71"/>
    <mergeCell ref="AJ67:AJ71"/>
    <mergeCell ref="AK67:AK71"/>
    <mergeCell ref="AL67:AL71"/>
    <mergeCell ref="AM67:AM71"/>
    <mergeCell ref="AO67:AO71"/>
    <mergeCell ref="AQ67:AQ71"/>
    <mergeCell ref="AS67:AS71"/>
    <mergeCell ref="AU67:AU71"/>
    <mergeCell ref="BB67:BB71"/>
    <mergeCell ref="BC67:BC71"/>
    <mergeCell ref="BD67:BD71"/>
    <mergeCell ref="G60:G65"/>
    <mergeCell ref="H60:H65"/>
    <mergeCell ref="J61:J65"/>
    <mergeCell ref="AJ60:AJ65"/>
    <mergeCell ref="AK60:AK65"/>
    <mergeCell ref="AL60:AL65"/>
    <mergeCell ref="AM60:AM65"/>
    <mergeCell ref="AO60:AO65"/>
    <mergeCell ref="AQ60:AQ65"/>
    <mergeCell ref="AS60:AS65"/>
    <mergeCell ref="AU60:AU65"/>
    <mergeCell ref="AW60:AW65"/>
    <mergeCell ref="AY60:AY65"/>
    <mergeCell ref="BA60:BA65"/>
    <mergeCell ref="BB60:BB65"/>
    <mergeCell ref="BC60:BC65"/>
    <mergeCell ref="BD60:BD65"/>
    <mergeCell ref="K60:K65"/>
    <mergeCell ref="L60:L65"/>
    <mergeCell ref="M60:M65"/>
    <mergeCell ref="W60:W65"/>
    <mergeCell ref="R54:R59"/>
    <mergeCell ref="S54:S59"/>
    <mergeCell ref="T54:T59"/>
    <mergeCell ref="U54:U59"/>
    <mergeCell ref="AF54:AF59"/>
    <mergeCell ref="AG54:AG59"/>
    <mergeCell ref="AH54:AH59"/>
    <mergeCell ref="AI54:AI59"/>
    <mergeCell ref="X54:X59"/>
    <mergeCell ref="Y54:Y59"/>
    <mergeCell ref="Z54:Z59"/>
    <mergeCell ref="AA54:AA59"/>
    <mergeCell ref="AB54:AB59"/>
    <mergeCell ref="AC54:AC59"/>
    <mergeCell ref="BC54:BC59"/>
    <mergeCell ref="BD54:BD59"/>
    <mergeCell ref="BE30:BE35"/>
    <mergeCell ref="BA48:BA53"/>
    <mergeCell ref="BB48:BB53"/>
    <mergeCell ref="BC48:BC53"/>
    <mergeCell ref="BD48:BD53"/>
    <mergeCell ref="AJ43:AJ47"/>
    <mergeCell ref="AK43:AK47"/>
    <mergeCell ref="AL43:AL47"/>
    <mergeCell ref="AM43:AM47"/>
    <mergeCell ref="AO43:AO47"/>
    <mergeCell ref="AQ43:AQ47"/>
    <mergeCell ref="AS43:AS47"/>
    <mergeCell ref="AU43:AU47"/>
    <mergeCell ref="AW43:AW47"/>
    <mergeCell ref="AY43:AY47"/>
    <mergeCell ref="BA43:BA47"/>
    <mergeCell ref="BB43:BB47"/>
    <mergeCell ref="BC43:BC47"/>
    <mergeCell ref="BD43:BD47"/>
    <mergeCell ref="BE48:BE53"/>
    <mergeCell ref="BA30:BA35"/>
    <mergeCell ref="BB30:BB35"/>
    <mergeCell ref="BC30:BC35"/>
    <mergeCell ref="BD30:BD35"/>
    <mergeCell ref="AJ48:AJ53"/>
    <mergeCell ref="AL48:AL53"/>
    <mergeCell ref="AM48:AM53"/>
    <mergeCell ref="AO48:AO53"/>
    <mergeCell ref="AQ48:AQ53"/>
    <mergeCell ref="AS48:AS53"/>
    <mergeCell ref="AU48:AU53"/>
    <mergeCell ref="AW48:AW53"/>
    <mergeCell ref="AK30:AK35"/>
    <mergeCell ref="AL30:AL35"/>
    <mergeCell ref="AM30:AM35"/>
    <mergeCell ref="AO30:AO35"/>
    <mergeCell ref="AQ30:AQ35"/>
    <mergeCell ref="AS30:AS35"/>
    <mergeCell ref="AH357:AH362"/>
    <mergeCell ref="AI357:AI362"/>
    <mergeCell ref="X357:X362"/>
    <mergeCell ref="Y357:Y362"/>
    <mergeCell ref="Z357:Z362"/>
    <mergeCell ref="AA357:AA362"/>
    <mergeCell ref="AB357:AB362"/>
    <mergeCell ref="AC357:AC362"/>
    <mergeCell ref="Z339:Z344"/>
    <mergeCell ref="AA339:AA344"/>
    <mergeCell ref="AB339:AB344"/>
    <mergeCell ref="AC339:AC344"/>
    <mergeCell ref="Y291:Y296"/>
    <mergeCell ref="Z291:Z296"/>
    <mergeCell ref="AA291:AA296"/>
    <mergeCell ref="AB291:AB296"/>
    <mergeCell ref="AC291:AC296"/>
    <mergeCell ref="AB285:AB290"/>
    <mergeCell ref="AC285:AC290"/>
    <mergeCell ref="AJ97:AJ101"/>
    <mergeCell ref="AK97:AK101"/>
    <mergeCell ref="AL97:AL101"/>
    <mergeCell ref="AM97:AM101"/>
    <mergeCell ref="AO97:AO101"/>
    <mergeCell ref="AQ97:AQ101"/>
    <mergeCell ref="AS97:AS101"/>
    <mergeCell ref="BM351:BM356"/>
    <mergeCell ref="BN351:BN356"/>
    <mergeCell ref="BM357:BM362"/>
    <mergeCell ref="BN357:BN362"/>
    <mergeCell ref="BM339:BM344"/>
    <mergeCell ref="BN339:BN344"/>
    <mergeCell ref="BM345:BM350"/>
    <mergeCell ref="BN345:BN350"/>
    <mergeCell ref="BJ333:BJ338"/>
    <mergeCell ref="BK333:BK338"/>
    <mergeCell ref="BL333:BL338"/>
    <mergeCell ref="AD333:AD338"/>
    <mergeCell ref="AE333:AE338"/>
    <mergeCell ref="AF333:AF338"/>
    <mergeCell ref="AG333:AG338"/>
    <mergeCell ref="AH333:AH338"/>
    <mergeCell ref="AI333:AI338"/>
    <mergeCell ref="BN327:BN332"/>
    <mergeCell ref="BM333:BM338"/>
    <mergeCell ref="BN333:BN338"/>
    <mergeCell ref="BK303:BK308"/>
    <mergeCell ref="BL303:BL308"/>
    <mergeCell ref="AD303:AD308"/>
    <mergeCell ref="AE303:AE308"/>
    <mergeCell ref="AF303:AF308"/>
    <mergeCell ref="AG303:AG308"/>
    <mergeCell ref="AH303:AH308"/>
    <mergeCell ref="AI303:AI308"/>
    <mergeCell ref="BG297:BG302"/>
    <mergeCell ref="BL309:BL314"/>
    <mergeCell ref="A357:A362"/>
    <mergeCell ref="B357:B362"/>
    <mergeCell ref="C357:C362"/>
    <mergeCell ref="D357:D362"/>
    <mergeCell ref="J357:J362"/>
    <mergeCell ref="K357:K362"/>
    <mergeCell ref="BG351:BG356"/>
    <mergeCell ref="BH351:BH356"/>
    <mergeCell ref="BI351:BI356"/>
    <mergeCell ref="BJ351:BJ356"/>
    <mergeCell ref="BK351:BK356"/>
    <mergeCell ref="BL351:BL356"/>
    <mergeCell ref="AD351:AD356"/>
    <mergeCell ref="AE351:AE356"/>
    <mergeCell ref="AF351:AF356"/>
    <mergeCell ref="AG351:AG356"/>
    <mergeCell ref="AH351:AH356"/>
    <mergeCell ref="AI351:AI356"/>
    <mergeCell ref="BG357:BG362"/>
    <mergeCell ref="BH357:BH362"/>
    <mergeCell ref="BI357:BI362"/>
    <mergeCell ref="BJ357:BJ362"/>
    <mergeCell ref="BK357:BK362"/>
    <mergeCell ref="BL357:BL362"/>
    <mergeCell ref="AD357:AD362"/>
    <mergeCell ref="AE357:AE362"/>
    <mergeCell ref="AF357:AF362"/>
    <mergeCell ref="AG357:AG362"/>
    <mergeCell ref="R351:R356"/>
    <mergeCell ref="S351:S356"/>
    <mergeCell ref="T351:T356"/>
    <mergeCell ref="U351:U356"/>
    <mergeCell ref="V351:V356"/>
    <mergeCell ref="W351:W356"/>
    <mergeCell ref="L351:L356"/>
    <mergeCell ref="M351:M356"/>
    <mergeCell ref="N351:N356"/>
    <mergeCell ref="O351:O356"/>
    <mergeCell ref="P351:P356"/>
    <mergeCell ref="Q351:Q356"/>
    <mergeCell ref="R357:R362"/>
    <mergeCell ref="S357:S362"/>
    <mergeCell ref="T357:T362"/>
    <mergeCell ref="U357:U362"/>
    <mergeCell ref="V357:V362"/>
    <mergeCell ref="W357:W362"/>
    <mergeCell ref="L357:L362"/>
    <mergeCell ref="M357:M362"/>
    <mergeCell ref="N357:N362"/>
    <mergeCell ref="O357:O362"/>
    <mergeCell ref="P357:P362"/>
    <mergeCell ref="Q357:Q362"/>
    <mergeCell ref="A351:A356"/>
    <mergeCell ref="B351:B356"/>
    <mergeCell ref="C351:C356"/>
    <mergeCell ref="D351:D356"/>
    <mergeCell ref="J351:J356"/>
    <mergeCell ref="K351:K356"/>
    <mergeCell ref="BG345:BG350"/>
    <mergeCell ref="BH345:BH350"/>
    <mergeCell ref="BI345:BI350"/>
    <mergeCell ref="BJ345:BJ350"/>
    <mergeCell ref="BK345:BK350"/>
    <mergeCell ref="BL345:BL350"/>
    <mergeCell ref="AD345:AD350"/>
    <mergeCell ref="AE345:AE350"/>
    <mergeCell ref="AF345:AF350"/>
    <mergeCell ref="AG345:AG350"/>
    <mergeCell ref="AH345:AH350"/>
    <mergeCell ref="X345:X350"/>
    <mergeCell ref="Y345:Y350"/>
    <mergeCell ref="Z345:Z350"/>
    <mergeCell ref="AA345:AA350"/>
    <mergeCell ref="AB345:AB350"/>
    <mergeCell ref="AC345:AC350"/>
    <mergeCell ref="R345:R350"/>
    <mergeCell ref="S345:S350"/>
    <mergeCell ref="T345:T350"/>
    <mergeCell ref="X351:X356"/>
    <mergeCell ref="Y351:Y356"/>
    <mergeCell ref="Z351:Z356"/>
    <mergeCell ref="AA351:AA356"/>
    <mergeCell ref="AB351:AB356"/>
    <mergeCell ref="AC351:AC356"/>
    <mergeCell ref="A339:A344"/>
    <mergeCell ref="B339:B344"/>
    <mergeCell ref="C339:C344"/>
    <mergeCell ref="D339:D344"/>
    <mergeCell ref="J339:J344"/>
    <mergeCell ref="K339:K344"/>
    <mergeCell ref="I339:I344"/>
    <mergeCell ref="I345:I350"/>
    <mergeCell ref="U345:U350"/>
    <mergeCell ref="V345:V350"/>
    <mergeCell ref="W345:W350"/>
    <mergeCell ref="L345:L350"/>
    <mergeCell ref="M345:M350"/>
    <mergeCell ref="Q345:Q350"/>
    <mergeCell ref="M339:M344"/>
    <mergeCell ref="N339:N344"/>
    <mergeCell ref="O339:O344"/>
    <mergeCell ref="P339:P344"/>
    <mergeCell ref="Q339:Q344"/>
    <mergeCell ref="A345:A350"/>
    <mergeCell ref="B345:B350"/>
    <mergeCell ref="C345:C350"/>
    <mergeCell ref="D345:D350"/>
    <mergeCell ref="J345:J350"/>
    <mergeCell ref="K345:K350"/>
    <mergeCell ref="N345:N350"/>
    <mergeCell ref="O345:O350"/>
    <mergeCell ref="P345:P350"/>
    <mergeCell ref="R339:R344"/>
    <mergeCell ref="S339:S344"/>
    <mergeCell ref="T339:T344"/>
    <mergeCell ref="U339:U344"/>
    <mergeCell ref="V339:V344"/>
    <mergeCell ref="W339:W344"/>
    <mergeCell ref="L339:L344"/>
    <mergeCell ref="AI345:AI350"/>
    <mergeCell ref="BG339:BG344"/>
    <mergeCell ref="BH339:BH344"/>
    <mergeCell ref="BI339:BI344"/>
    <mergeCell ref="BJ339:BJ344"/>
    <mergeCell ref="BK339:BK344"/>
    <mergeCell ref="BL339:BL344"/>
    <mergeCell ref="AD339:AD344"/>
    <mergeCell ref="AE339:AE344"/>
    <mergeCell ref="AF339:AF344"/>
    <mergeCell ref="AG339:AG344"/>
    <mergeCell ref="AH339:AH344"/>
    <mergeCell ref="AI339:AI344"/>
    <mergeCell ref="X339:X344"/>
    <mergeCell ref="Y339:Y344"/>
    <mergeCell ref="BK327:BK332"/>
    <mergeCell ref="BL327:BL332"/>
    <mergeCell ref="AD327:AD332"/>
    <mergeCell ref="AE327:AE332"/>
    <mergeCell ref="AF327:AF332"/>
    <mergeCell ref="AG327:AG332"/>
    <mergeCell ref="AH327:AH332"/>
    <mergeCell ref="AI327:AI332"/>
    <mergeCell ref="X327:X332"/>
    <mergeCell ref="Y327:Y332"/>
    <mergeCell ref="BG333:BG338"/>
    <mergeCell ref="BH333:BH338"/>
    <mergeCell ref="BI333:BI338"/>
    <mergeCell ref="Z327:Z332"/>
    <mergeCell ref="AA327:AA332"/>
    <mergeCell ref="AB327:AB332"/>
    <mergeCell ref="AC327:AC332"/>
    <mergeCell ref="U333:U338"/>
    <mergeCell ref="V333:V338"/>
    <mergeCell ref="M333:M338"/>
    <mergeCell ref="N333:N338"/>
    <mergeCell ref="P327:P332"/>
    <mergeCell ref="W333:W338"/>
    <mergeCell ref="L333:L338"/>
    <mergeCell ref="A333:A338"/>
    <mergeCell ref="B333:B338"/>
    <mergeCell ref="C333:C338"/>
    <mergeCell ref="D333:D338"/>
    <mergeCell ref="J333:J338"/>
    <mergeCell ref="K333:K338"/>
    <mergeCell ref="BG327:BG332"/>
    <mergeCell ref="BH327:BH332"/>
    <mergeCell ref="BI327:BI332"/>
    <mergeCell ref="BJ327:BJ332"/>
    <mergeCell ref="R327:R332"/>
    <mergeCell ref="S327:S332"/>
    <mergeCell ref="T327:T332"/>
    <mergeCell ref="S321:S326"/>
    <mergeCell ref="T321:T326"/>
    <mergeCell ref="U321:U326"/>
    <mergeCell ref="V321:V326"/>
    <mergeCell ref="W321:W326"/>
    <mergeCell ref="U327:U332"/>
    <mergeCell ref="V327:V332"/>
    <mergeCell ref="BM321:BM326"/>
    <mergeCell ref="L321:L326"/>
    <mergeCell ref="M321:M326"/>
    <mergeCell ref="N321:N326"/>
    <mergeCell ref="O321:O326"/>
    <mergeCell ref="P321:P326"/>
    <mergeCell ref="Q321:Q326"/>
    <mergeCell ref="O333:O338"/>
    <mergeCell ref="P333:P338"/>
    <mergeCell ref="Q333:Q338"/>
    <mergeCell ref="BM327:BM332"/>
    <mergeCell ref="W327:W332"/>
    <mergeCell ref="L327:L332"/>
    <mergeCell ref="M327:M332"/>
    <mergeCell ref="N327:N332"/>
    <mergeCell ref="O327:O332"/>
    <mergeCell ref="R333:R338"/>
    <mergeCell ref="S333:S338"/>
    <mergeCell ref="T333:T338"/>
    <mergeCell ref="X333:X338"/>
    <mergeCell ref="Y333:Y338"/>
    <mergeCell ref="Z333:Z338"/>
    <mergeCell ref="AA333:AA338"/>
    <mergeCell ref="AB333:AB338"/>
    <mergeCell ref="AC333:AC338"/>
    <mergeCell ref="V315:V320"/>
    <mergeCell ref="W315:W320"/>
    <mergeCell ref="E315:E320"/>
    <mergeCell ref="E321:E326"/>
    <mergeCell ref="A315:A320"/>
    <mergeCell ref="Q327:Q332"/>
    <mergeCell ref="BN321:BN326"/>
    <mergeCell ref="A327:A332"/>
    <mergeCell ref="B327:B332"/>
    <mergeCell ref="C327:C332"/>
    <mergeCell ref="D327:D332"/>
    <mergeCell ref="J327:J332"/>
    <mergeCell ref="K327:K332"/>
    <mergeCell ref="BG321:BG326"/>
    <mergeCell ref="BH321:BH326"/>
    <mergeCell ref="BI321:BI326"/>
    <mergeCell ref="BJ321:BJ326"/>
    <mergeCell ref="BK321:BK326"/>
    <mergeCell ref="BL321:BL326"/>
    <mergeCell ref="AD321:AD326"/>
    <mergeCell ref="AE321:AE326"/>
    <mergeCell ref="AF321:AF326"/>
    <mergeCell ref="AG321:AG326"/>
    <mergeCell ref="AH321:AH326"/>
    <mergeCell ref="AI321:AI326"/>
    <mergeCell ref="X321:X326"/>
    <mergeCell ref="Y321:Y326"/>
    <mergeCell ref="Z321:Z326"/>
    <mergeCell ref="AA321:AA326"/>
    <mergeCell ref="AB321:AB326"/>
    <mergeCell ref="AC321:AC326"/>
    <mergeCell ref="R321:R326"/>
    <mergeCell ref="BM315:BM320"/>
    <mergeCell ref="AH309:AH314"/>
    <mergeCell ref="AI309:AI314"/>
    <mergeCell ref="X309:X314"/>
    <mergeCell ref="Y309:Y314"/>
    <mergeCell ref="Z309:Z314"/>
    <mergeCell ref="AA309:AA314"/>
    <mergeCell ref="AB309:AB314"/>
    <mergeCell ref="AC309:AC314"/>
    <mergeCell ref="R309:R314"/>
    <mergeCell ref="S309:S314"/>
    <mergeCell ref="T309:T314"/>
    <mergeCell ref="U309:U314"/>
    <mergeCell ref="V309:V314"/>
    <mergeCell ref="AB315:AB320"/>
    <mergeCell ref="A321:A326"/>
    <mergeCell ref="B321:B326"/>
    <mergeCell ref="C321:C326"/>
    <mergeCell ref="D321:D326"/>
    <mergeCell ref="J321:J326"/>
    <mergeCell ref="K321:K326"/>
    <mergeCell ref="BG315:BG320"/>
    <mergeCell ref="BH315:BH320"/>
    <mergeCell ref="BI315:BI320"/>
    <mergeCell ref="BJ315:BJ320"/>
    <mergeCell ref="BK315:BK320"/>
    <mergeCell ref="BL315:BL320"/>
    <mergeCell ref="AD315:AD320"/>
    <mergeCell ref="AE315:AE320"/>
    <mergeCell ref="AF315:AF320"/>
    <mergeCell ref="AG315:AG320"/>
    <mergeCell ref="AH315:AH320"/>
    <mergeCell ref="D309:D314"/>
    <mergeCell ref="J309:J314"/>
    <mergeCell ref="K309:K314"/>
    <mergeCell ref="BG303:BG308"/>
    <mergeCell ref="BH303:BH308"/>
    <mergeCell ref="BI303:BI308"/>
    <mergeCell ref="BJ303:BJ308"/>
    <mergeCell ref="B315:B320"/>
    <mergeCell ref="C315:C320"/>
    <mergeCell ref="D315:D320"/>
    <mergeCell ref="J315:J320"/>
    <mergeCell ref="K315:K320"/>
    <mergeCell ref="BG309:BG314"/>
    <mergeCell ref="BH309:BH314"/>
    <mergeCell ref="BI309:BI314"/>
    <mergeCell ref="BJ309:BJ314"/>
    <mergeCell ref="BK309:BK314"/>
    <mergeCell ref="E309:E314"/>
    <mergeCell ref="AD309:AD314"/>
    <mergeCell ref="AE309:AE314"/>
    <mergeCell ref="AF309:AF314"/>
    <mergeCell ref="AG309:AG314"/>
    <mergeCell ref="AI315:AI320"/>
    <mergeCell ref="X315:X320"/>
    <mergeCell ref="Y315:Y320"/>
    <mergeCell ref="Z315:Z320"/>
    <mergeCell ref="AA315:AA320"/>
    <mergeCell ref="AC315:AC320"/>
    <mergeCell ref="R315:R320"/>
    <mergeCell ref="S315:S320"/>
    <mergeCell ref="T315:T320"/>
    <mergeCell ref="U315:U320"/>
    <mergeCell ref="A303:A308"/>
    <mergeCell ref="B303:B308"/>
    <mergeCell ref="C303:C308"/>
    <mergeCell ref="D303:D308"/>
    <mergeCell ref="J303:J308"/>
    <mergeCell ref="K303:K308"/>
    <mergeCell ref="E303:E308"/>
    <mergeCell ref="A309:A314"/>
    <mergeCell ref="BM303:BM308"/>
    <mergeCell ref="BN303:BN308"/>
    <mergeCell ref="N303:N308"/>
    <mergeCell ref="O303:O308"/>
    <mergeCell ref="P303:P308"/>
    <mergeCell ref="Q303:Q308"/>
    <mergeCell ref="L315:L320"/>
    <mergeCell ref="M315:M320"/>
    <mergeCell ref="N315:N320"/>
    <mergeCell ref="O315:O320"/>
    <mergeCell ref="P315:P320"/>
    <mergeCell ref="Q315:Q320"/>
    <mergeCell ref="BM309:BM314"/>
    <mergeCell ref="W309:W314"/>
    <mergeCell ref="L309:L314"/>
    <mergeCell ref="M309:M314"/>
    <mergeCell ref="N309:N314"/>
    <mergeCell ref="O309:O314"/>
    <mergeCell ref="P309:P314"/>
    <mergeCell ref="Q309:Q314"/>
    <mergeCell ref="BN309:BN314"/>
    <mergeCell ref="BN315:BN320"/>
    <mergeCell ref="B309:B314"/>
    <mergeCell ref="C309:C314"/>
    <mergeCell ref="X303:X308"/>
    <mergeCell ref="Y303:Y308"/>
    <mergeCell ref="Z303:Z308"/>
    <mergeCell ref="AA303:AA308"/>
    <mergeCell ref="AB303:AB308"/>
    <mergeCell ref="AC303:AC308"/>
    <mergeCell ref="R303:R308"/>
    <mergeCell ref="S303:S308"/>
    <mergeCell ref="T303:T308"/>
    <mergeCell ref="U303:U308"/>
    <mergeCell ref="V303:V308"/>
    <mergeCell ref="W303:W308"/>
    <mergeCell ref="L303:L308"/>
    <mergeCell ref="M303:M308"/>
    <mergeCell ref="F303:F308"/>
    <mergeCell ref="S297:S302"/>
    <mergeCell ref="T297:T302"/>
    <mergeCell ref="U297:U302"/>
    <mergeCell ref="V297:V302"/>
    <mergeCell ref="M297:M302"/>
    <mergeCell ref="N297:N302"/>
    <mergeCell ref="O297:O302"/>
    <mergeCell ref="P297:P302"/>
    <mergeCell ref="Q297:Q302"/>
    <mergeCell ref="BM291:BM296"/>
    <mergeCell ref="W291:W296"/>
    <mergeCell ref="L291:L296"/>
    <mergeCell ref="M291:M296"/>
    <mergeCell ref="N291:N296"/>
    <mergeCell ref="O291:O296"/>
    <mergeCell ref="P291:P296"/>
    <mergeCell ref="Q291:Q296"/>
    <mergeCell ref="BH297:BH302"/>
    <mergeCell ref="BI297:BI302"/>
    <mergeCell ref="BJ297:BJ302"/>
    <mergeCell ref="BK297:BK302"/>
    <mergeCell ref="BL297:BL302"/>
    <mergeCell ref="AD297:AD302"/>
    <mergeCell ref="AE297:AE302"/>
    <mergeCell ref="AF297:AF302"/>
    <mergeCell ref="AG297:AG302"/>
    <mergeCell ref="AH297:AH302"/>
    <mergeCell ref="AI297:AI302"/>
    <mergeCell ref="X297:X302"/>
    <mergeCell ref="Y297:Y302"/>
    <mergeCell ref="Z297:Z302"/>
    <mergeCell ref="AA297:AA302"/>
    <mergeCell ref="AB297:AB302"/>
    <mergeCell ref="AC297:AC302"/>
    <mergeCell ref="BN291:BN296"/>
    <mergeCell ref="BM297:BM302"/>
    <mergeCell ref="BN297:BN302"/>
    <mergeCell ref="A297:A302"/>
    <mergeCell ref="B297:B302"/>
    <mergeCell ref="C297:C302"/>
    <mergeCell ref="D297:D302"/>
    <mergeCell ref="J297:J302"/>
    <mergeCell ref="K297:K302"/>
    <mergeCell ref="BG291:BG296"/>
    <mergeCell ref="BH291:BH296"/>
    <mergeCell ref="BI291:BI296"/>
    <mergeCell ref="BJ291:BJ296"/>
    <mergeCell ref="BK291:BK296"/>
    <mergeCell ref="BL291:BL296"/>
    <mergeCell ref="AD291:AD296"/>
    <mergeCell ref="AE291:AE296"/>
    <mergeCell ref="AF291:AF296"/>
    <mergeCell ref="AG291:AG296"/>
    <mergeCell ref="AH291:AH296"/>
    <mergeCell ref="AI291:AI296"/>
    <mergeCell ref="X291:X296"/>
    <mergeCell ref="R291:R296"/>
    <mergeCell ref="S291:S296"/>
    <mergeCell ref="T291:T296"/>
    <mergeCell ref="U291:U296"/>
    <mergeCell ref="V291:V296"/>
    <mergeCell ref="E297:E302"/>
    <mergeCell ref="W297:W302"/>
    <mergeCell ref="L297:L302"/>
    <mergeCell ref="E291:E296"/>
    <mergeCell ref="R297:R302"/>
    <mergeCell ref="A291:A296"/>
    <mergeCell ref="B291:B296"/>
    <mergeCell ref="C291:C296"/>
    <mergeCell ref="D291:D296"/>
    <mergeCell ref="J291:J296"/>
    <mergeCell ref="K291:K296"/>
    <mergeCell ref="BG285:BG290"/>
    <mergeCell ref="BH285:BH290"/>
    <mergeCell ref="BI285:BI290"/>
    <mergeCell ref="BJ285:BJ290"/>
    <mergeCell ref="BK285:BK290"/>
    <mergeCell ref="BL285:BL290"/>
    <mergeCell ref="AD285:AD290"/>
    <mergeCell ref="AE285:AE290"/>
    <mergeCell ref="AF285:AF290"/>
    <mergeCell ref="AG285:AG290"/>
    <mergeCell ref="AH285:AH290"/>
    <mergeCell ref="AI285:AI290"/>
    <mergeCell ref="X285:X290"/>
    <mergeCell ref="Y285:Y290"/>
    <mergeCell ref="Z285:Z290"/>
    <mergeCell ref="AA285:AA290"/>
    <mergeCell ref="R285:R290"/>
    <mergeCell ref="S285:S290"/>
    <mergeCell ref="T285:T290"/>
    <mergeCell ref="U285:U290"/>
    <mergeCell ref="V285:V290"/>
    <mergeCell ref="W285:W290"/>
    <mergeCell ref="L285:L290"/>
    <mergeCell ref="M285:M290"/>
    <mergeCell ref="BN279:BN284"/>
    <mergeCell ref="A285:A290"/>
    <mergeCell ref="B285:B290"/>
    <mergeCell ref="C285:C290"/>
    <mergeCell ref="D285:D290"/>
    <mergeCell ref="J285:J290"/>
    <mergeCell ref="K285:K290"/>
    <mergeCell ref="BG279:BG284"/>
    <mergeCell ref="BH279:BH284"/>
    <mergeCell ref="BI279:BI284"/>
    <mergeCell ref="BJ279:BJ284"/>
    <mergeCell ref="BK279:BK284"/>
    <mergeCell ref="BL279:BL284"/>
    <mergeCell ref="AD279:AD284"/>
    <mergeCell ref="AE279:AE284"/>
    <mergeCell ref="AF279:AF284"/>
    <mergeCell ref="AG279:AG284"/>
    <mergeCell ref="AH279:AH284"/>
    <mergeCell ref="AI279:AI284"/>
    <mergeCell ref="X279:X284"/>
    <mergeCell ref="Y279:Y284"/>
    <mergeCell ref="Z279:Z284"/>
    <mergeCell ref="AA279:AA284"/>
    <mergeCell ref="AC279:AC284"/>
    <mergeCell ref="R279:R284"/>
    <mergeCell ref="S279:S284"/>
    <mergeCell ref="T279:T284"/>
    <mergeCell ref="BM285:BM290"/>
    <mergeCell ref="BN285:BN290"/>
    <mergeCell ref="V279:V284"/>
    <mergeCell ref="W279:W284"/>
    <mergeCell ref="L279:L284"/>
    <mergeCell ref="M279:M284"/>
    <mergeCell ref="N279:N284"/>
    <mergeCell ref="O279:O284"/>
    <mergeCell ref="P279:P284"/>
    <mergeCell ref="Q279:Q284"/>
    <mergeCell ref="BM273:BM278"/>
    <mergeCell ref="W273:W278"/>
    <mergeCell ref="L273:L278"/>
    <mergeCell ref="M273:M278"/>
    <mergeCell ref="N273:N278"/>
    <mergeCell ref="O273:O278"/>
    <mergeCell ref="P273:P278"/>
    <mergeCell ref="Q273:Q278"/>
    <mergeCell ref="N285:N290"/>
    <mergeCell ref="O285:O290"/>
    <mergeCell ref="P285:P290"/>
    <mergeCell ref="Q285:Q290"/>
    <mergeCell ref="BM279:BM284"/>
    <mergeCell ref="BN273:BN278"/>
    <mergeCell ref="A279:A284"/>
    <mergeCell ref="B279:B284"/>
    <mergeCell ref="C279:C284"/>
    <mergeCell ref="D279:D284"/>
    <mergeCell ref="J279:J284"/>
    <mergeCell ref="K279:K284"/>
    <mergeCell ref="BG273:BG278"/>
    <mergeCell ref="BH273:BH278"/>
    <mergeCell ref="BI273:BI278"/>
    <mergeCell ref="BJ273:BJ278"/>
    <mergeCell ref="BK273:BK278"/>
    <mergeCell ref="BL273:BL278"/>
    <mergeCell ref="AD273:AD278"/>
    <mergeCell ref="AE273:AE278"/>
    <mergeCell ref="AF273:AF278"/>
    <mergeCell ref="AG273:AG278"/>
    <mergeCell ref="AH273:AH278"/>
    <mergeCell ref="AI273:AI278"/>
    <mergeCell ref="X273:X278"/>
    <mergeCell ref="Y273:Y278"/>
    <mergeCell ref="Z273:Z278"/>
    <mergeCell ref="AA273:AA278"/>
    <mergeCell ref="AB273:AB278"/>
    <mergeCell ref="AC273:AC278"/>
    <mergeCell ref="R273:R278"/>
    <mergeCell ref="S273:S278"/>
    <mergeCell ref="T273:T278"/>
    <mergeCell ref="U273:U278"/>
    <mergeCell ref="V273:V278"/>
    <mergeCell ref="AB279:AB284"/>
    <mergeCell ref="U279:U284"/>
    <mergeCell ref="BM267:BM272"/>
    <mergeCell ref="BN267:BN272"/>
    <mergeCell ref="A273:A278"/>
    <mergeCell ref="B273:B278"/>
    <mergeCell ref="C273:C278"/>
    <mergeCell ref="D273:D278"/>
    <mergeCell ref="J273:J278"/>
    <mergeCell ref="K273:K278"/>
    <mergeCell ref="BG267:BG272"/>
    <mergeCell ref="BH267:BH272"/>
    <mergeCell ref="BI267:BI272"/>
    <mergeCell ref="BJ267:BJ272"/>
    <mergeCell ref="BK267:BK272"/>
    <mergeCell ref="BL267:BL272"/>
    <mergeCell ref="AD267:AD272"/>
    <mergeCell ref="AE267:AE272"/>
    <mergeCell ref="AF267:AF272"/>
    <mergeCell ref="AG267:AG272"/>
    <mergeCell ref="AH267:AH272"/>
    <mergeCell ref="AI267:AI272"/>
    <mergeCell ref="X267:X272"/>
    <mergeCell ref="Y267:Y272"/>
    <mergeCell ref="Z267:Z272"/>
    <mergeCell ref="AA267:AA272"/>
    <mergeCell ref="AB267:AB272"/>
    <mergeCell ref="AC267:AC272"/>
    <mergeCell ref="R267:R272"/>
    <mergeCell ref="S267:S272"/>
    <mergeCell ref="T267:T272"/>
    <mergeCell ref="U267:U272"/>
    <mergeCell ref="V267:V272"/>
    <mergeCell ref="W267:W272"/>
    <mergeCell ref="L267:L272"/>
    <mergeCell ref="M267:M272"/>
    <mergeCell ref="N267:N272"/>
    <mergeCell ref="O267:O272"/>
    <mergeCell ref="P267:P272"/>
    <mergeCell ref="Q267:Q272"/>
    <mergeCell ref="BM261:BM266"/>
    <mergeCell ref="BN261:BN266"/>
    <mergeCell ref="A267:A272"/>
    <mergeCell ref="B267:B272"/>
    <mergeCell ref="C267:C272"/>
    <mergeCell ref="D267:D272"/>
    <mergeCell ref="J267:J272"/>
    <mergeCell ref="K267:K272"/>
    <mergeCell ref="BG261:BG266"/>
    <mergeCell ref="BH261:BH266"/>
    <mergeCell ref="BI261:BI266"/>
    <mergeCell ref="BJ261:BJ266"/>
    <mergeCell ref="BK261:BK266"/>
    <mergeCell ref="BL261:BL266"/>
    <mergeCell ref="AD261:AD266"/>
    <mergeCell ref="AE261:AE266"/>
    <mergeCell ref="AF261:AF266"/>
    <mergeCell ref="AG261:AG266"/>
    <mergeCell ref="AH261:AH266"/>
    <mergeCell ref="AI261:AI266"/>
    <mergeCell ref="X261:X266"/>
    <mergeCell ref="Y261:Y266"/>
    <mergeCell ref="Z261:Z266"/>
    <mergeCell ref="AA261:AA266"/>
    <mergeCell ref="AC261:AC266"/>
    <mergeCell ref="R261:R266"/>
    <mergeCell ref="T261:T266"/>
    <mergeCell ref="U261:U266"/>
    <mergeCell ref="V261:V266"/>
    <mergeCell ref="W261:W266"/>
    <mergeCell ref="L261:L266"/>
    <mergeCell ref="M261:M266"/>
    <mergeCell ref="N261:N266"/>
    <mergeCell ref="O261:O266"/>
    <mergeCell ref="P261:P266"/>
    <mergeCell ref="Q261:Q266"/>
    <mergeCell ref="BM255:BM260"/>
    <mergeCell ref="W255:W260"/>
    <mergeCell ref="L255:L260"/>
    <mergeCell ref="M255:M260"/>
    <mergeCell ref="N255:N260"/>
    <mergeCell ref="O255:O260"/>
    <mergeCell ref="P255:P260"/>
    <mergeCell ref="Q255:Q260"/>
    <mergeCell ref="BN255:BN260"/>
    <mergeCell ref="A261:A266"/>
    <mergeCell ref="B261:B266"/>
    <mergeCell ref="C261:C266"/>
    <mergeCell ref="D261:D266"/>
    <mergeCell ref="J261:J266"/>
    <mergeCell ref="K261:K266"/>
    <mergeCell ref="BG255:BG260"/>
    <mergeCell ref="BH255:BH260"/>
    <mergeCell ref="BI255:BI260"/>
    <mergeCell ref="BJ255:BJ260"/>
    <mergeCell ref="BK255:BK260"/>
    <mergeCell ref="BL255:BL260"/>
    <mergeCell ref="AD255:AD260"/>
    <mergeCell ref="AE255:AE260"/>
    <mergeCell ref="AF255:AF260"/>
    <mergeCell ref="AG255:AG260"/>
    <mergeCell ref="AH255:AH260"/>
    <mergeCell ref="AI255:AI260"/>
    <mergeCell ref="X255:X260"/>
    <mergeCell ref="Y255:Y260"/>
    <mergeCell ref="Z255:Z260"/>
    <mergeCell ref="AA255:AA260"/>
    <mergeCell ref="AB255:AB260"/>
    <mergeCell ref="AC255:AC260"/>
    <mergeCell ref="R255:R260"/>
    <mergeCell ref="S255:S260"/>
    <mergeCell ref="T255:T260"/>
    <mergeCell ref="U255:U260"/>
    <mergeCell ref="V255:V260"/>
    <mergeCell ref="AB261:AB266"/>
    <mergeCell ref="S261:S266"/>
    <mergeCell ref="BM249:BM254"/>
    <mergeCell ref="BN249:BN254"/>
    <mergeCell ref="A255:A260"/>
    <mergeCell ref="B255:B260"/>
    <mergeCell ref="C255:C260"/>
    <mergeCell ref="D255:D260"/>
    <mergeCell ref="J255:J260"/>
    <mergeCell ref="K255:K260"/>
    <mergeCell ref="BG249:BG254"/>
    <mergeCell ref="BH249:BH254"/>
    <mergeCell ref="BI249:BI254"/>
    <mergeCell ref="BJ249:BJ254"/>
    <mergeCell ref="BK249:BK254"/>
    <mergeCell ref="BL249:BL254"/>
    <mergeCell ref="AD249:AD254"/>
    <mergeCell ref="AE249:AE254"/>
    <mergeCell ref="AF249:AF254"/>
    <mergeCell ref="AG249:AG254"/>
    <mergeCell ref="AH249:AH254"/>
    <mergeCell ref="AI249:AI254"/>
    <mergeCell ref="X249:X254"/>
    <mergeCell ref="Y249:Y254"/>
    <mergeCell ref="Z249:Z254"/>
    <mergeCell ref="AA249:AA254"/>
    <mergeCell ref="AB249:AB254"/>
    <mergeCell ref="AC249:AC254"/>
    <mergeCell ref="R249:R254"/>
    <mergeCell ref="S249:S254"/>
    <mergeCell ref="T249:T254"/>
    <mergeCell ref="U249:U254"/>
    <mergeCell ref="V249:V254"/>
    <mergeCell ref="W249:W254"/>
    <mergeCell ref="L249:L254"/>
    <mergeCell ref="M249:M254"/>
    <mergeCell ref="N249:N254"/>
    <mergeCell ref="O249:O254"/>
    <mergeCell ref="P249:P254"/>
    <mergeCell ref="Q249:Q254"/>
    <mergeCell ref="BM243:BM248"/>
    <mergeCell ref="BN243:BN248"/>
    <mergeCell ref="A249:A254"/>
    <mergeCell ref="B249:B254"/>
    <mergeCell ref="C249:C254"/>
    <mergeCell ref="D249:D254"/>
    <mergeCell ref="J249:J254"/>
    <mergeCell ref="K249:K254"/>
    <mergeCell ref="BG243:BG248"/>
    <mergeCell ref="BH243:BH248"/>
    <mergeCell ref="BI243:BI248"/>
    <mergeCell ref="BJ243:BJ248"/>
    <mergeCell ref="BK243:BK248"/>
    <mergeCell ref="BL243:BL248"/>
    <mergeCell ref="AD243:AD248"/>
    <mergeCell ref="AE243:AE248"/>
    <mergeCell ref="AF243:AF248"/>
    <mergeCell ref="AG243:AG248"/>
    <mergeCell ref="AH243:AH248"/>
    <mergeCell ref="AI243:AI248"/>
    <mergeCell ref="X243:X248"/>
    <mergeCell ref="Y243:Y248"/>
    <mergeCell ref="Z243:Z248"/>
    <mergeCell ref="AA243:AA248"/>
    <mergeCell ref="AC243:AC248"/>
    <mergeCell ref="R243:R248"/>
    <mergeCell ref="T243:T248"/>
    <mergeCell ref="U243:U248"/>
    <mergeCell ref="V243:V248"/>
    <mergeCell ref="W243:W248"/>
    <mergeCell ref="L243:L248"/>
    <mergeCell ref="M243:M248"/>
    <mergeCell ref="N243:N248"/>
    <mergeCell ref="O243:O248"/>
    <mergeCell ref="P243:P248"/>
    <mergeCell ref="Q243:Q248"/>
    <mergeCell ref="BM237:BM242"/>
    <mergeCell ref="W237:W242"/>
    <mergeCell ref="L237:L242"/>
    <mergeCell ref="M237:M242"/>
    <mergeCell ref="N237:N242"/>
    <mergeCell ref="O237:O242"/>
    <mergeCell ref="P237:P242"/>
    <mergeCell ref="Q237:Q242"/>
    <mergeCell ref="BN237:BN242"/>
    <mergeCell ref="A243:A248"/>
    <mergeCell ref="B243:B248"/>
    <mergeCell ref="C243:C248"/>
    <mergeCell ref="D243:D248"/>
    <mergeCell ref="J243:J248"/>
    <mergeCell ref="K243:K248"/>
    <mergeCell ref="BG237:BG242"/>
    <mergeCell ref="BH237:BH242"/>
    <mergeCell ref="BI237:BI242"/>
    <mergeCell ref="BJ237:BJ242"/>
    <mergeCell ref="BK237:BK242"/>
    <mergeCell ref="BL237:BL242"/>
    <mergeCell ref="AD237:AD242"/>
    <mergeCell ref="AE237:AE242"/>
    <mergeCell ref="AF237:AF242"/>
    <mergeCell ref="AG237:AG242"/>
    <mergeCell ref="AH237:AH242"/>
    <mergeCell ref="AI237:AI242"/>
    <mergeCell ref="X237:X242"/>
    <mergeCell ref="Y237:Y242"/>
    <mergeCell ref="Z237:Z242"/>
    <mergeCell ref="AA237:AA242"/>
    <mergeCell ref="AB237:AB242"/>
    <mergeCell ref="AC237:AC242"/>
    <mergeCell ref="R237:R242"/>
    <mergeCell ref="S237:S242"/>
    <mergeCell ref="T237:T242"/>
    <mergeCell ref="U237:U242"/>
    <mergeCell ref="V237:V242"/>
    <mergeCell ref="AB243:AB248"/>
    <mergeCell ref="S243:S248"/>
    <mergeCell ref="BM231:BM236"/>
    <mergeCell ref="BN231:BN236"/>
    <mergeCell ref="A237:A242"/>
    <mergeCell ref="B237:B242"/>
    <mergeCell ref="C237:C242"/>
    <mergeCell ref="D237:D242"/>
    <mergeCell ref="J237:J242"/>
    <mergeCell ref="K237:K242"/>
    <mergeCell ref="BG231:BG236"/>
    <mergeCell ref="BH231:BH236"/>
    <mergeCell ref="BI231:BI236"/>
    <mergeCell ref="BJ231:BJ236"/>
    <mergeCell ref="BK231:BK236"/>
    <mergeCell ref="BL231:BL236"/>
    <mergeCell ref="AD231:AD236"/>
    <mergeCell ref="AE231:AE236"/>
    <mergeCell ref="AF231:AF236"/>
    <mergeCell ref="AG231:AG236"/>
    <mergeCell ref="AH231:AH236"/>
    <mergeCell ref="AI231:AI236"/>
    <mergeCell ref="X231:X236"/>
    <mergeCell ref="Y231:Y236"/>
    <mergeCell ref="Z231:Z236"/>
    <mergeCell ref="AA231:AA236"/>
    <mergeCell ref="AB231:AB236"/>
    <mergeCell ref="AC231:AC236"/>
    <mergeCell ref="R231:R236"/>
    <mergeCell ref="S231:S236"/>
    <mergeCell ref="T231:T236"/>
    <mergeCell ref="U231:U236"/>
    <mergeCell ref="V231:V236"/>
    <mergeCell ref="W231:W236"/>
    <mergeCell ref="L231:L236"/>
    <mergeCell ref="M231:M236"/>
    <mergeCell ref="N231:N236"/>
    <mergeCell ref="O231:O236"/>
    <mergeCell ref="P231:P236"/>
    <mergeCell ref="Q231:Q236"/>
    <mergeCell ref="BM225:BM230"/>
    <mergeCell ref="BN225:BN230"/>
    <mergeCell ref="A231:A236"/>
    <mergeCell ref="B231:B236"/>
    <mergeCell ref="C231:C236"/>
    <mergeCell ref="D231:D236"/>
    <mergeCell ref="J231:J236"/>
    <mergeCell ref="K231:K236"/>
    <mergeCell ref="BG225:BG230"/>
    <mergeCell ref="BH225:BH230"/>
    <mergeCell ref="BI225:BI230"/>
    <mergeCell ref="BJ225:BJ230"/>
    <mergeCell ref="BK225:BK230"/>
    <mergeCell ref="BL225:BL230"/>
    <mergeCell ref="AD225:AD230"/>
    <mergeCell ref="AE225:AE230"/>
    <mergeCell ref="AF225:AF230"/>
    <mergeCell ref="AG225:AG230"/>
    <mergeCell ref="AH225:AH230"/>
    <mergeCell ref="AI225:AI230"/>
    <mergeCell ref="X225:X230"/>
    <mergeCell ref="Y225:Y230"/>
    <mergeCell ref="Z225:Z230"/>
    <mergeCell ref="AA225:AA230"/>
    <mergeCell ref="AC225:AC230"/>
    <mergeCell ref="R225:R230"/>
    <mergeCell ref="T225:T230"/>
    <mergeCell ref="U225:U230"/>
    <mergeCell ref="V225:V230"/>
    <mergeCell ref="W225:W230"/>
    <mergeCell ref="L225:L230"/>
    <mergeCell ref="M225:M230"/>
    <mergeCell ref="N225:N230"/>
    <mergeCell ref="O225:O230"/>
    <mergeCell ref="P225:P230"/>
    <mergeCell ref="Q225:Q230"/>
    <mergeCell ref="BM219:BM224"/>
    <mergeCell ref="W219:W224"/>
    <mergeCell ref="L219:L224"/>
    <mergeCell ref="M219:M224"/>
    <mergeCell ref="N219:N224"/>
    <mergeCell ref="O219:O224"/>
    <mergeCell ref="P219:P224"/>
    <mergeCell ref="Q219:Q224"/>
    <mergeCell ref="BN219:BN224"/>
    <mergeCell ref="A225:A230"/>
    <mergeCell ref="B225:B230"/>
    <mergeCell ref="C225:C230"/>
    <mergeCell ref="D225:D230"/>
    <mergeCell ref="J225:J230"/>
    <mergeCell ref="K225:K230"/>
    <mergeCell ref="BG219:BG224"/>
    <mergeCell ref="BH219:BH224"/>
    <mergeCell ref="BI219:BI224"/>
    <mergeCell ref="BJ219:BJ224"/>
    <mergeCell ref="BK219:BK224"/>
    <mergeCell ref="BL219:BL224"/>
    <mergeCell ref="AD219:AD224"/>
    <mergeCell ref="AE219:AE224"/>
    <mergeCell ref="AF219:AF224"/>
    <mergeCell ref="AG219:AG224"/>
    <mergeCell ref="AH219:AH224"/>
    <mergeCell ref="AI219:AI224"/>
    <mergeCell ref="X219:X224"/>
    <mergeCell ref="Y219:Y224"/>
    <mergeCell ref="Z219:Z224"/>
    <mergeCell ref="AA219:AA224"/>
    <mergeCell ref="AB219:AB224"/>
    <mergeCell ref="AC219:AC224"/>
    <mergeCell ref="R219:R224"/>
    <mergeCell ref="S219:S224"/>
    <mergeCell ref="T219:T224"/>
    <mergeCell ref="U219:U224"/>
    <mergeCell ref="V219:V224"/>
    <mergeCell ref="AB225:AB230"/>
    <mergeCell ref="S225:S230"/>
    <mergeCell ref="BM213:BM218"/>
    <mergeCell ref="BN213:BN218"/>
    <mergeCell ref="A219:A224"/>
    <mergeCell ref="B219:B224"/>
    <mergeCell ref="C219:C224"/>
    <mergeCell ref="D219:D224"/>
    <mergeCell ref="J219:J224"/>
    <mergeCell ref="K219:K224"/>
    <mergeCell ref="BG213:BG218"/>
    <mergeCell ref="BH213:BH218"/>
    <mergeCell ref="BI213:BI218"/>
    <mergeCell ref="BJ213:BJ218"/>
    <mergeCell ref="BK213:BK218"/>
    <mergeCell ref="BL213:BL218"/>
    <mergeCell ref="AD213:AD218"/>
    <mergeCell ref="AE213:AE218"/>
    <mergeCell ref="AF213:AF218"/>
    <mergeCell ref="AG213:AG218"/>
    <mergeCell ref="AH213:AH218"/>
    <mergeCell ref="AI213:AI218"/>
    <mergeCell ref="X213:X218"/>
    <mergeCell ref="Y213:Y218"/>
    <mergeCell ref="Z213:Z218"/>
    <mergeCell ref="AA213:AA218"/>
    <mergeCell ref="AB213:AB218"/>
    <mergeCell ref="AC213:AC218"/>
    <mergeCell ref="R213:R218"/>
    <mergeCell ref="S213:S218"/>
    <mergeCell ref="T213:T218"/>
    <mergeCell ref="U213:U218"/>
    <mergeCell ref="V213:V218"/>
    <mergeCell ref="W213:W218"/>
    <mergeCell ref="L213:L218"/>
    <mergeCell ref="M213:M218"/>
    <mergeCell ref="N213:N218"/>
    <mergeCell ref="O213:O218"/>
    <mergeCell ref="P213:P218"/>
    <mergeCell ref="Q213:Q218"/>
    <mergeCell ref="BM207:BM212"/>
    <mergeCell ref="BN207:BN212"/>
    <mergeCell ref="A213:A218"/>
    <mergeCell ref="B213:B218"/>
    <mergeCell ref="C213:C218"/>
    <mergeCell ref="D213:D218"/>
    <mergeCell ref="J213:J218"/>
    <mergeCell ref="K213:K218"/>
    <mergeCell ref="BG207:BG212"/>
    <mergeCell ref="BH207:BH212"/>
    <mergeCell ref="BI207:BI212"/>
    <mergeCell ref="BJ207:BJ212"/>
    <mergeCell ref="BK207:BK212"/>
    <mergeCell ref="BL207:BL212"/>
    <mergeCell ref="AD207:AD212"/>
    <mergeCell ref="AE207:AE212"/>
    <mergeCell ref="AF207:AF212"/>
    <mergeCell ref="AG207:AG212"/>
    <mergeCell ref="AH207:AH212"/>
    <mergeCell ref="AI207:AI212"/>
    <mergeCell ref="X207:X212"/>
    <mergeCell ref="Y207:Y212"/>
    <mergeCell ref="Z207:Z212"/>
    <mergeCell ref="AA207:AA212"/>
    <mergeCell ref="AC207:AC212"/>
    <mergeCell ref="R207:R212"/>
    <mergeCell ref="T207:T212"/>
    <mergeCell ref="U207:U212"/>
    <mergeCell ref="V207:V212"/>
    <mergeCell ref="W207:W212"/>
    <mergeCell ref="L207:L212"/>
    <mergeCell ref="M207:M212"/>
    <mergeCell ref="N207:N212"/>
    <mergeCell ref="O207:O212"/>
    <mergeCell ref="P207:P212"/>
    <mergeCell ref="Q207:Q212"/>
    <mergeCell ref="BM201:BM206"/>
    <mergeCell ref="W201:W206"/>
    <mergeCell ref="L201:L206"/>
    <mergeCell ref="M201:M206"/>
    <mergeCell ref="N201:N206"/>
    <mergeCell ref="O201:O206"/>
    <mergeCell ref="P201:P206"/>
    <mergeCell ref="Q201:Q206"/>
    <mergeCell ref="BN201:BN206"/>
    <mergeCell ref="A207:A212"/>
    <mergeCell ref="B207:B212"/>
    <mergeCell ref="C207:C212"/>
    <mergeCell ref="D207:D212"/>
    <mergeCell ref="J207:J212"/>
    <mergeCell ref="K207:K212"/>
    <mergeCell ref="BG201:BG206"/>
    <mergeCell ref="BH201:BH206"/>
    <mergeCell ref="BI201:BI206"/>
    <mergeCell ref="BJ201:BJ206"/>
    <mergeCell ref="BK201:BK206"/>
    <mergeCell ref="BL201:BL206"/>
    <mergeCell ref="AD201:AD206"/>
    <mergeCell ref="AE201:AE206"/>
    <mergeCell ref="AF201:AF206"/>
    <mergeCell ref="AG201:AG206"/>
    <mergeCell ref="AH201:AH206"/>
    <mergeCell ref="AI201:AI206"/>
    <mergeCell ref="X201:X206"/>
    <mergeCell ref="Y201:Y206"/>
    <mergeCell ref="Z201:Z206"/>
    <mergeCell ref="AA201:AA206"/>
    <mergeCell ref="AB201:AB206"/>
    <mergeCell ref="AC201:AC206"/>
    <mergeCell ref="R201:R206"/>
    <mergeCell ref="S201:S206"/>
    <mergeCell ref="T201:T206"/>
    <mergeCell ref="U201:U206"/>
    <mergeCell ref="V201:V206"/>
    <mergeCell ref="AB207:AB212"/>
    <mergeCell ref="S207:S212"/>
    <mergeCell ref="BM195:BM200"/>
    <mergeCell ref="BN195:BN200"/>
    <mergeCell ref="A201:A206"/>
    <mergeCell ref="B201:B206"/>
    <mergeCell ref="C201:C206"/>
    <mergeCell ref="D201:D206"/>
    <mergeCell ref="J201:J206"/>
    <mergeCell ref="K201:K206"/>
    <mergeCell ref="BG195:BG200"/>
    <mergeCell ref="BH195:BH200"/>
    <mergeCell ref="BI195:BI200"/>
    <mergeCell ref="BJ195:BJ200"/>
    <mergeCell ref="BK195:BK200"/>
    <mergeCell ref="BL195:BL200"/>
    <mergeCell ref="AD195:AD200"/>
    <mergeCell ref="AE195:AE200"/>
    <mergeCell ref="AF195:AF200"/>
    <mergeCell ref="AG195:AG200"/>
    <mergeCell ref="AH195:AH200"/>
    <mergeCell ref="AI195:AI200"/>
    <mergeCell ref="X195:X200"/>
    <mergeCell ref="Y195:Y200"/>
    <mergeCell ref="Z195:Z200"/>
    <mergeCell ref="AA195:AA200"/>
    <mergeCell ref="AB195:AB200"/>
    <mergeCell ref="AC195:AC200"/>
    <mergeCell ref="R195:R200"/>
    <mergeCell ref="S195:S200"/>
    <mergeCell ref="T195:T200"/>
    <mergeCell ref="U195:U200"/>
    <mergeCell ref="V195:V200"/>
    <mergeCell ref="W195:W200"/>
    <mergeCell ref="L195:L200"/>
    <mergeCell ref="M195:M200"/>
    <mergeCell ref="N195:N200"/>
    <mergeCell ref="O195:O200"/>
    <mergeCell ref="P195:P200"/>
    <mergeCell ref="Q195:Q200"/>
    <mergeCell ref="BM189:BM194"/>
    <mergeCell ref="BN189:BN194"/>
    <mergeCell ref="A195:A200"/>
    <mergeCell ref="B195:B200"/>
    <mergeCell ref="C195:C200"/>
    <mergeCell ref="D195:D200"/>
    <mergeCell ref="J195:J200"/>
    <mergeCell ref="K195:K200"/>
    <mergeCell ref="BG189:BG194"/>
    <mergeCell ref="BH189:BH194"/>
    <mergeCell ref="BI189:BI194"/>
    <mergeCell ref="BJ189:BJ194"/>
    <mergeCell ref="BK189:BK194"/>
    <mergeCell ref="BL189:BL194"/>
    <mergeCell ref="AD189:AD194"/>
    <mergeCell ref="AE189:AE194"/>
    <mergeCell ref="AF189:AF194"/>
    <mergeCell ref="AG189:AG194"/>
    <mergeCell ref="AH189:AH194"/>
    <mergeCell ref="AI189:AI194"/>
    <mergeCell ref="X189:X194"/>
    <mergeCell ref="Y189:Y194"/>
    <mergeCell ref="Z189:Z194"/>
    <mergeCell ref="AA189:AA194"/>
    <mergeCell ref="AB189:AB194"/>
    <mergeCell ref="AC189:AC194"/>
    <mergeCell ref="S189:S194"/>
    <mergeCell ref="T189:T194"/>
    <mergeCell ref="U189:U194"/>
    <mergeCell ref="V189:V194"/>
    <mergeCell ref="W189:W194"/>
    <mergeCell ref="L189:L194"/>
    <mergeCell ref="M189:M194"/>
    <mergeCell ref="N189:N194"/>
    <mergeCell ref="O189:O194"/>
    <mergeCell ref="P189:P194"/>
    <mergeCell ref="Q189:Q194"/>
    <mergeCell ref="BM183:BM188"/>
    <mergeCell ref="W183:W188"/>
    <mergeCell ref="L183:L188"/>
    <mergeCell ref="M183:M188"/>
    <mergeCell ref="N183:N188"/>
    <mergeCell ref="O183:O188"/>
    <mergeCell ref="P183:P188"/>
    <mergeCell ref="Q183:Q188"/>
    <mergeCell ref="BN183:BN188"/>
    <mergeCell ref="A189:A194"/>
    <mergeCell ref="B189:B194"/>
    <mergeCell ref="C189:C194"/>
    <mergeCell ref="D189:D194"/>
    <mergeCell ref="J189:J194"/>
    <mergeCell ref="K189:K194"/>
    <mergeCell ref="BG183:BG188"/>
    <mergeCell ref="BH183:BH188"/>
    <mergeCell ref="BI183:BI188"/>
    <mergeCell ref="BJ183:BJ188"/>
    <mergeCell ref="BK183:BK188"/>
    <mergeCell ref="BL183:BL188"/>
    <mergeCell ref="AD183:AD188"/>
    <mergeCell ref="AE183:AE188"/>
    <mergeCell ref="AF183:AF188"/>
    <mergeCell ref="AG183:AG188"/>
    <mergeCell ref="AH183:AH188"/>
    <mergeCell ref="AI183:AI188"/>
    <mergeCell ref="X183:X188"/>
    <mergeCell ref="Y183:Y188"/>
    <mergeCell ref="Z183:Z188"/>
    <mergeCell ref="AA183:AA188"/>
    <mergeCell ref="AB183:AB188"/>
    <mergeCell ref="AC183:AC188"/>
    <mergeCell ref="R183:R188"/>
    <mergeCell ref="S183:S188"/>
    <mergeCell ref="T183:T188"/>
    <mergeCell ref="U183:U188"/>
    <mergeCell ref="V183:V188"/>
    <mergeCell ref="E189:E194"/>
    <mergeCell ref="R189:R194"/>
    <mergeCell ref="BM177:BM182"/>
    <mergeCell ref="BN177:BN182"/>
    <mergeCell ref="A183:A188"/>
    <mergeCell ref="B183:B188"/>
    <mergeCell ref="C183:C188"/>
    <mergeCell ref="D183:D188"/>
    <mergeCell ref="J183:J188"/>
    <mergeCell ref="K183:K188"/>
    <mergeCell ref="BG177:BG182"/>
    <mergeCell ref="BH177:BH182"/>
    <mergeCell ref="BI177:BI182"/>
    <mergeCell ref="BJ177:BJ182"/>
    <mergeCell ref="BK177:BK182"/>
    <mergeCell ref="BL177:BL182"/>
    <mergeCell ref="AD177:AD182"/>
    <mergeCell ref="AE177:AE182"/>
    <mergeCell ref="AF177:AF182"/>
    <mergeCell ref="AG177:AG182"/>
    <mergeCell ref="AH177:AH182"/>
    <mergeCell ref="AI177:AI182"/>
    <mergeCell ref="X177:X182"/>
    <mergeCell ref="Y177:Y182"/>
    <mergeCell ref="Z177:Z182"/>
    <mergeCell ref="AA177:AA182"/>
    <mergeCell ref="AB177:AB182"/>
    <mergeCell ref="AC177:AC182"/>
    <mergeCell ref="R177:R182"/>
    <mergeCell ref="S177:S182"/>
    <mergeCell ref="T177:T182"/>
    <mergeCell ref="U177:U182"/>
    <mergeCell ref="V177:V182"/>
    <mergeCell ref="W177:W182"/>
    <mergeCell ref="L177:L182"/>
    <mergeCell ref="M177:M182"/>
    <mergeCell ref="N177:N182"/>
    <mergeCell ref="O177:O182"/>
    <mergeCell ref="P177:P182"/>
    <mergeCell ref="Q177:Q182"/>
    <mergeCell ref="BM171:BM176"/>
    <mergeCell ref="BN171:BN176"/>
    <mergeCell ref="A177:A182"/>
    <mergeCell ref="B177:B182"/>
    <mergeCell ref="C177:C182"/>
    <mergeCell ref="D177:D182"/>
    <mergeCell ref="J177:J182"/>
    <mergeCell ref="K177:K182"/>
    <mergeCell ref="BG171:BG176"/>
    <mergeCell ref="BH171:BH176"/>
    <mergeCell ref="BI171:BI176"/>
    <mergeCell ref="BJ171:BJ176"/>
    <mergeCell ref="BK171:BK176"/>
    <mergeCell ref="BL171:BL176"/>
    <mergeCell ref="AD171:AD176"/>
    <mergeCell ref="AE171:AE176"/>
    <mergeCell ref="AF171:AF176"/>
    <mergeCell ref="AG171:AG176"/>
    <mergeCell ref="AH171:AH176"/>
    <mergeCell ref="AI171:AI176"/>
    <mergeCell ref="X171:X176"/>
    <mergeCell ref="Y171:Y176"/>
    <mergeCell ref="Z171:Z176"/>
    <mergeCell ref="AA171:AA176"/>
    <mergeCell ref="AC171:AC176"/>
    <mergeCell ref="R171:R176"/>
    <mergeCell ref="S171:S176"/>
    <mergeCell ref="T171:T176"/>
    <mergeCell ref="U171:U176"/>
    <mergeCell ref="V171:V176"/>
    <mergeCell ref="W171:W176"/>
    <mergeCell ref="L171:L176"/>
    <mergeCell ref="M171:M176"/>
    <mergeCell ref="N171:N176"/>
    <mergeCell ref="O171:O176"/>
    <mergeCell ref="P171:P176"/>
    <mergeCell ref="Q171:Q176"/>
    <mergeCell ref="BM165:BM170"/>
    <mergeCell ref="W165:W170"/>
    <mergeCell ref="L165:L170"/>
    <mergeCell ref="M165:M170"/>
    <mergeCell ref="N165:N170"/>
    <mergeCell ref="O165:O170"/>
    <mergeCell ref="P165:P170"/>
    <mergeCell ref="Q165:Q170"/>
    <mergeCell ref="BN165:BN170"/>
    <mergeCell ref="A171:A176"/>
    <mergeCell ref="B171:B176"/>
    <mergeCell ref="C171:C176"/>
    <mergeCell ref="D171:D176"/>
    <mergeCell ref="J171:J176"/>
    <mergeCell ref="K171:K176"/>
    <mergeCell ref="BG165:BG170"/>
    <mergeCell ref="BH165:BH170"/>
    <mergeCell ref="BI165:BI170"/>
    <mergeCell ref="BJ165:BJ170"/>
    <mergeCell ref="BK165:BK170"/>
    <mergeCell ref="BL165:BL170"/>
    <mergeCell ref="AD165:AD170"/>
    <mergeCell ref="AE165:AE170"/>
    <mergeCell ref="AF165:AF170"/>
    <mergeCell ref="AG165:AG170"/>
    <mergeCell ref="AH165:AH170"/>
    <mergeCell ref="AI165:AI170"/>
    <mergeCell ref="X165:X170"/>
    <mergeCell ref="Y165:Y170"/>
    <mergeCell ref="Z165:Z170"/>
    <mergeCell ref="AA165:AA170"/>
    <mergeCell ref="AB165:AB170"/>
    <mergeCell ref="AC165:AC170"/>
    <mergeCell ref="R165:R170"/>
    <mergeCell ref="S165:S170"/>
    <mergeCell ref="T165:T170"/>
    <mergeCell ref="U165:U170"/>
    <mergeCell ref="V165:V170"/>
    <mergeCell ref="AB171:AB176"/>
    <mergeCell ref="I165:I170"/>
    <mergeCell ref="BM159:BM164"/>
    <mergeCell ref="BN159:BN164"/>
    <mergeCell ref="A165:A170"/>
    <mergeCell ref="B165:B170"/>
    <mergeCell ref="C165:C170"/>
    <mergeCell ref="D165:D170"/>
    <mergeCell ref="J165:J170"/>
    <mergeCell ref="K165:K170"/>
    <mergeCell ref="BG159:BG164"/>
    <mergeCell ref="BH159:BH164"/>
    <mergeCell ref="BI159:BI164"/>
    <mergeCell ref="BJ159:BJ164"/>
    <mergeCell ref="BK159:BK164"/>
    <mergeCell ref="BL159:BL164"/>
    <mergeCell ref="AD159:AD164"/>
    <mergeCell ref="AE159:AE164"/>
    <mergeCell ref="AF159:AF164"/>
    <mergeCell ref="AG159:AG164"/>
    <mergeCell ref="AH159:AH164"/>
    <mergeCell ref="AI159:AI164"/>
    <mergeCell ref="X159:X164"/>
    <mergeCell ref="Y159:Y164"/>
    <mergeCell ref="Z159:Z164"/>
    <mergeCell ref="AA159:AA164"/>
    <mergeCell ref="AB159:AB164"/>
    <mergeCell ref="AC159:AC164"/>
    <mergeCell ref="R159:R164"/>
    <mergeCell ref="S159:S164"/>
    <mergeCell ref="T159:T164"/>
    <mergeCell ref="U159:U164"/>
    <mergeCell ref="V159:V164"/>
    <mergeCell ref="W159:W164"/>
    <mergeCell ref="L159:L164"/>
    <mergeCell ref="M159:M164"/>
    <mergeCell ref="N159:N164"/>
    <mergeCell ref="O159:O164"/>
    <mergeCell ref="P159:P164"/>
    <mergeCell ref="Q159:Q164"/>
    <mergeCell ref="BM153:BM158"/>
    <mergeCell ref="BN153:BN158"/>
    <mergeCell ref="A159:A164"/>
    <mergeCell ref="B159:B164"/>
    <mergeCell ref="C159:C164"/>
    <mergeCell ref="D159:D164"/>
    <mergeCell ref="J159:J164"/>
    <mergeCell ref="K159:K164"/>
    <mergeCell ref="BG153:BG158"/>
    <mergeCell ref="BH153:BH158"/>
    <mergeCell ref="BI153:BI158"/>
    <mergeCell ref="BJ153:BJ158"/>
    <mergeCell ref="BK153:BK158"/>
    <mergeCell ref="BL153:BL158"/>
    <mergeCell ref="AD153:AD158"/>
    <mergeCell ref="AE153:AE158"/>
    <mergeCell ref="AF153:AF158"/>
    <mergeCell ref="AG153:AG158"/>
    <mergeCell ref="AH153:AH158"/>
    <mergeCell ref="AI153:AI158"/>
    <mergeCell ref="X153:X158"/>
    <mergeCell ref="Y153:Y158"/>
    <mergeCell ref="Z153:Z158"/>
    <mergeCell ref="AA153:AA158"/>
    <mergeCell ref="AC153:AC158"/>
    <mergeCell ref="R153:R158"/>
    <mergeCell ref="U153:U158"/>
    <mergeCell ref="V153:V158"/>
    <mergeCell ref="W153:W158"/>
    <mergeCell ref="L153:L158"/>
    <mergeCell ref="M153:M158"/>
    <mergeCell ref="N153:N158"/>
    <mergeCell ref="O153:O158"/>
    <mergeCell ref="P153:P158"/>
    <mergeCell ref="Q153:Q158"/>
    <mergeCell ref="BM147:BM152"/>
    <mergeCell ref="W147:W152"/>
    <mergeCell ref="L147:L152"/>
    <mergeCell ref="M147:M152"/>
    <mergeCell ref="N147:N152"/>
    <mergeCell ref="O147:O152"/>
    <mergeCell ref="P147:P152"/>
    <mergeCell ref="Q147:Q152"/>
    <mergeCell ref="A153:A158"/>
    <mergeCell ref="B153:B158"/>
    <mergeCell ref="C153:C158"/>
    <mergeCell ref="D153:D158"/>
    <mergeCell ref="J153:J158"/>
    <mergeCell ref="K153:K158"/>
    <mergeCell ref="BG147:BG152"/>
    <mergeCell ref="BH147:BH152"/>
    <mergeCell ref="BI147:BI152"/>
    <mergeCell ref="BJ147:BJ152"/>
    <mergeCell ref="BK147:BK152"/>
    <mergeCell ref="BL147:BL152"/>
    <mergeCell ref="AD147:AD152"/>
    <mergeCell ref="AE147:AE152"/>
    <mergeCell ref="AF147:AF152"/>
    <mergeCell ref="AG147:AG152"/>
    <mergeCell ref="AH147:AH152"/>
    <mergeCell ref="AI147:AI152"/>
    <mergeCell ref="X147:X152"/>
    <mergeCell ref="Y147:Y152"/>
    <mergeCell ref="Z147:Z152"/>
    <mergeCell ref="AA147:AA152"/>
    <mergeCell ref="AB147:AB152"/>
    <mergeCell ref="AC147:AC152"/>
    <mergeCell ref="R147:R152"/>
    <mergeCell ref="S147:S152"/>
    <mergeCell ref="T147:T152"/>
    <mergeCell ref="U147:U152"/>
    <mergeCell ref="V147:V152"/>
    <mergeCell ref="AB153:AB158"/>
    <mergeCell ref="S153:S158"/>
    <mergeCell ref="T153:T158"/>
    <mergeCell ref="BN141:BN146"/>
    <mergeCell ref="A147:A152"/>
    <mergeCell ref="B147:B152"/>
    <mergeCell ref="C147:C152"/>
    <mergeCell ref="D147:D152"/>
    <mergeCell ref="J147:J152"/>
    <mergeCell ref="K147:K152"/>
    <mergeCell ref="BG141:BG146"/>
    <mergeCell ref="BH141:BH146"/>
    <mergeCell ref="BI141:BI146"/>
    <mergeCell ref="BJ141:BJ146"/>
    <mergeCell ref="BK141:BK146"/>
    <mergeCell ref="BL141:BL146"/>
    <mergeCell ref="AD141:AD146"/>
    <mergeCell ref="AE141:AE146"/>
    <mergeCell ref="AF141:AF146"/>
    <mergeCell ref="AG141:AG146"/>
    <mergeCell ref="AH141:AH146"/>
    <mergeCell ref="AI141:AI146"/>
    <mergeCell ref="X141:X146"/>
    <mergeCell ref="Y141:Y146"/>
    <mergeCell ref="Z141:Z146"/>
    <mergeCell ref="AA141:AA146"/>
    <mergeCell ref="AB141:AB146"/>
    <mergeCell ref="V141:V146"/>
    <mergeCell ref="W141:W146"/>
    <mergeCell ref="L141:L146"/>
    <mergeCell ref="M141:M146"/>
    <mergeCell ref="N141:N146"/>
    <mergeCell ref="O141:O146"/>
    <mergeCell ref="P141:P146"/>
    <mergeCell ref="BN147:BN152"/>
    <mergeCell ref="BN135:BN140"/>
    <mergeCell ref="A141:A146"/>
    <mergeCell ref="B141:B146"/>
    <mergeCell ref="C141:C146"/>
    <mergeCell ref="D141:D146"/>
    <mergeCell ref="J141:J146"/>
    <mergeCell ref="K141:K146"/>
    <mergeCell ref="BG135:BG140"/>
    <mergeCell ref="BH135:BH140"/>
    <mergeCell ref="BI135:BI140"/>
    <mergeCell ref="BJ135:BJ140"/>
    <mergeCell ref="BK135:BK140"/>
    <mergeCell ref="BL135:BL140"/>
    <mergeCell ref="AD135:AD140"/>
    <mergeCell ref="AE135:AE140"/>
    <mergeCell ref="AF135:AF140"/>
    <mergeCell ref="AG135:AG140"/>
    <mergeCell ref="AH135:AH140"/>
    <mergeCell ref="L135:L140"/>
    <mergeCell ref="M135:M140"/>
    <mergeCell ref="A135:A140"/>
    <mergeCell ref="B135:B140"/>
    <mergeCell ref="C135:C140"/>
    <mergeCell ref="D135:D140"/>
    <mergeCell ref="J135:J140"/>
    <mergeCell ref="K135:K140"/>
    <mergeCell ref="AC141:AC146"/>
    <mergeCell ref="R141:R146"/>
    <mergeCell ref="S141:S146"/>
    <mergeCell ref="T141:T146"/>
    <mergeCell ref="U141:U146"/>
    <mergeCell ref="BM141:BM146"/>
    <mergeCell ref="AB135:AB140"/>
    <mergeCell ref="AC135:AC140"/>
    <mergeCell ref="N135:N140"/>
    <mergeCell ref="O135:O140"/>
    <mergeCell ref="P135:P140"/>
    <mergeCell ref="Q135:Q140"/>
    <mergeCell ref="AI135:AI140"/>
    <mergeCell ref="X135:X140"/>
    <mergeCell ref="Y135:Y140"/>
    <mergeCell ref="Z135:Z140"/>
    <mergeCell ref="AA135:AA140"/>
    <mergeCell ref="R135:R140"/>
    <mergeCell ref="S135:S140"/>
    <mergeCell ref="T135:T140"/>
    <mergeCell ref="U135:U140"/>
    <mergeCell ref="V135:V140"/>
    <mergeCell ref="BM135:BM140"/>
    <mergeCell ref="A129:A134"/>
    <mergeCell ref="B129:B134"/>
    <mergeCell ref="C129:C134"/>
    <mergeCell ref="D129:D134"/>
    <mergeCell ref="J129:J134"/>
    <mergeCell ref="K129:K134"/>
    <mergeCell ref="BG123:BG128"/>
    <mergeCell ref="BH123:BH128"/>
    <mergeCell ref="BI123:BI128"/>
    <mergeCell ref="BJ123:BJ128"/>
    <mergeCell ref="BK123:BK128"/>
    <mergeCell ref="BL123:BL128"/>
    <mergeCell ref="AD123:AD128"/>
    <mergeCell ref="AE123:AE128"/>
    <mergeCell ref="AF123:AF128"/>
    <mergeCell ref="AG123:AG128"/>
    <mergeCell ref="AH123:AH128"/>
    <mergeCell ref="AI123:AI128"/>
    <mergeCell ref="X123:X128"/>
    <mergeCell ref="W129:W134"/>
    <mergeCell ref="L129:L134"/>
    <mergeCell ref="M129:M134"/>
    <mergeCell ref="N129:N134"/>
    <mergeCell ref="Y123:Y128"/>
    <mergeCell ref="Z123:Z128"/>
    <mergeCell ref="AA123:AA128"/>
    <mergeCell ref="AB123:AB128"/>
    <mergeCell ref="AC123:AC128"/>
    <mergeCell ref="R123:R128"/>
    <mergeCell ref="S123:S128"/>
    <mergeCell ref="T123:T128"/>
    <mergeCell ref="BG129:BG134"/>
    <mergeCell ref="BN129:BN134"/>
    <mergeCell ref="W123:W128"/>
    <mergeCell ref="L123:L128"/>
    <mergeCell ref="M123:M128"/>
    <mergeCell ref="N123:N128"/>
    <mergeCell ref="O123:O128"/>
    <mergeCell ref="P123:P128"/>
    <mergeCell ref="Q123:Q128"/>
    <mergeCell ref="Z129:Z134"/>
    <mergeCell ref="AA129:AA134"/>
    <mergeCell ref="AB129:AB134"/>
    <mergeCell ref="AC129:AC134"/>
    <mergeCell ref="R129:R134"/>
    <mergeCell ref="S129:S134"/>
    <mergeCell ref="T129:T134"/>
    <mergeCell ref="U129:U134"/>
    <mergeCell ref="V129:V134"/>
    <mergeCell ref="O129:O134"/>
    <mergeCell ref="P129:P134"/>
    <mergeCell ref="Q129:Q134"/>
    <mergeCell ref="BN123:BN128"/>
    <mergeCell ref="BM129:BM134"/>
    <mergeCell ref="AO123:AO128"/>
    <mergeCell ref="AQ123:AQ128"/>
    <mergeCell ref="AS123:AS128"/>
    <mergeCell ref="AU123:AU128"/>
    <mergeCell ref="BH129:BH134"/>
    <mergeCell ref="BI129:BI134"/>
    <mergeCell ref="BJ129:BJ134"/>
    <mergeCell ref="BK129:BK134"/>
    <mergeCell ref="BL129:BL134"/>
    <mergeCell ref="AD129:AD134"/>
    <mergeCell ref="A123:A128"/>
    <mergeCell ref="B123:B128"/>
    <mergeCell ref="C123:C128"/>
    <mergeCell ref="D123:D128"/>
    <mergeCell ref="K123:K128"/>
    <mergeCell ref="BM123:BM128"/>
    <mergeCell ref="BJ114:BJ122"/>
    <mergeCell ref="AD114:AD122"/>
    <mergeCell ref="AE114:AE122"/>
    <mergeCell ref="AF114:AF122"/>
    <mergeCell ref="AG114:AG122"/>
    <mergeCell ref="AH114:AH122"/>
    <mergeCell ref="AI114:AI122"/>
    <mergeCell ref="X114:X122"/>
    <mergeCell ref="Y114:Y122"/>
    <mergeCell ref="Z114:Z122"/>
    <mergeCell ref="AA114:AA122"/>
    <mergeCell ref="AB114:AB122"/>
    <mergeCell ref="A114:A122"/>
    <mergeCell ref="B114:B122"/>
    <mergeCell ref="C114:C122"/>
    <mergeCell ref="D114:D122"/>
    <mergeCell ref="K114:K122"/>
    <mergeCell ref="W114:W122"/>
    <mergeCell ref="L114:L122"/>
    <mergeCell ref="M114:M122"/>
    <mergeCell ref="U123:U128"/>
    <mergeCell ref="V123:V128"/>
    <mergeCell ref="AJ123:AJ128"/>
    <mergeCell ref="AK123:AK128"/>
    <mergeCell ref="AL123:AL128"/>
    <mergeCell ref="AM123:AM128"/>
    <mergeCell ref="BG114:BG122"/>
    <mergeCell ref="BH114:BH122"/>
    <mergeCell ref="BI114:BI122"/>
    <mergeCell ref="BK114:BK122"/>
    <mergeCell ref="BL114:BL122"/>
    <mergeCell ref="Q108:Q113"/>
    <mergeCell ref="BM108:BM113"/>
    <mergeCell ref="BN108:BN113"/>
    <mergeCell ref="AC114:AC122"/>
    <mergeCell ref="R114:R122"/>
    <mergeCell ref="S114:S122"/>
    <mergeCell ref="T114:T122"/>
    <mergeCell ref="U114:U122"/>
    <mergeCell ref="V114:V122"/>
    <mergeCell ref="N114:N122"/>
    <mergeCell ref="O114:O122"/>
    <mergeCell ref="P114:P122"/>
    <mergeCell ref="Q114:Q122"/>
    <mergeCell ref="S108:S113"/>
    <mergeCell ref="AJ108:AJ113"/>
    <mergeCell ref="AK108:AK113"/>
    <mergeCell ref="AL108:AL113"/>
    <mergeCell ref="AM108:AM113"/>
    <mergeCell ref="AO108:AO113"/>
    <mergeCell ref="AQ108:AQ113"/>
    <mergeCell ref="AS108:AS113"/>
    <mergeCell ref="AU108:AU113"/>
    <mergeCell ref="R108:R113"/>
    <mergeCell ref="AK116:AK117"/>
    <mergeCell ref="BM114:BM122"/>
    <mergeCell ref="BN114:BN122"/>
    <mergeCell ref="AM118:AM122"/>
    <mergeCell ref="S102:S107"/>
    <mergeCell ref="BG108:BG113"/>
    <mergeCell ref="BH108:BH113"/>
    <mergeCell ref="BI108:BI113"/>
    <mergeCell ref="BJ108:BJ113"/>
    <mergeCell ref="BK108:BK113"/>
    <mergeCell ref="BL108:BL113"/>
    <mergeCell ref="AD108:AD113"/>
    <mergeCell ref="AE108:AE113"/>
    <mergeCell ref="AF108:AF113"/>
    <mergeCell ref="AG108:AG113"/>
    <mergeCell ref="AH108:AH113"/>
    <mergeCell ref="AI108:AI113"/>
    <mergeCell ref="X108:X113"/>
    <mergeCell ref="Y108:Y113"/>
    <mergeCell ref="Z108:Z113"/>
    <mergeCell ref="AA108:AA113"/>
    <mergeCell ref="T108:T113"/>
    <mergeCell ref="U108:U113"/>
    <mergeCell ref="V108:V113"/>
    <mergeCell ref="W108:W113"/>
    <mergeCell ref="BH102:BH107"/>
    <mergeCell ref="BI102:BI107"/>
    <mergeCell ref="BJ102:BJ107"/>
    <mergeCell ref="BK102:BK107"/>
    <mergeCell ref="BL102:BL107"/>
    <mergeCell ref="AJ102:AJ107"/>
    <mergeCell ref="AK102:AK107"/>
    <mergeCell ref="AL102:AL107"/>
    <mergeCell ref="AM102:AM107"/>
    <mergeCell ref="AO102:AO107"/>
    <mergeCell ref="AQ102:AQ107"/>
    <mergeCell ref="L108:L113"/>
    <mergeCell ref="M108:M113"/>
    <mergeCell ref="N108:N113"/>
    <mergeCell ref="O108:O113"/>
    <mergeCell ref="P108:P113"/>
    <mergeCell ref="T102:T107"/>
    <mergeCell ref="L96:L101"/>
    <mergeCell ref="M96:M101"/>
    <mergeCell ref="O102:O107"/>
    <mergeCell ref="P102:P107"/>
    <mergeCell ref="Q102:Q107"/>
    <mergeCell ref="A108:A113"/>
    <mergeCell ref="B108:B113"/>
    <mergeCell ref="C108:C113"/>
    <mergeCell ref="D108:D113"/>
    <mergeCell ref="K108:K113"/>
    <mergeCell ref="BG102:BG107"/>
    <mergeCell ref="AD102:AD107"/>
    <mergeCell ref="AE102:AE107"/>
    <mergeCell ref="AF102:AF107"/>
    <mergeCell ref="AG102:AG107"/>
    <mergeCell ref="AH102:AH107"/>
    <mergeCell ref="AI102:AI107"/>
    <mergeCell ref="X102:X107"/>
    <mergeCell ref="Y102:Y107"/>
    <mergeCell ref="Z102:Z107"/>
    <mergeCell ref="AA102:AA107"/>
    <mergeCell ref="AB102:AB107"/>
    <mergeCell ref="AC102:AC107"/>
    <mergeCell ref="R102:R107"/>
    <mergeCell ref="AB108:AB113"/>
    <mergeCell ref="AC108:AC113"/>
    <mergeCell ref="BN96:BN101"/>
    <mergeCell ref="A102:A107"/>
    <mergeCell ref="B102:B107"/>
    <mergeCell ref="C102:C107"/>
    <mergeCell ref="D102:D107"/>
    <mergeCell ref="K102:K107"/>
    <mergeCell ref="BG96:BG101"/>
    <mergeCell ref="BH96:BH101"/>
    <mergeCell ref="BI96:BI101"/>
    <mergeCell ref="BJ96:BJ101"/>
    <mergeCell ref="BK96:BK101"/>
    <mergeCell ref="BL96:BL101"/>
    <mergeCell ref="AD96:AD101"/>
    <mergeCell ref="AE96:AE101"/>
    <mergeCell ref="AF96:AF101"/>
    <mergeCell ref="AG96:AG101"/>
    <mergeCell ref="AH96:AH101"/>
    <mergeCell ref="AI96:AI101"/>
    <mergeCell ref="X96:X101"/>
    <mergeCell ref="Y96:Y101"/>
    <mergeCell ref="Z96:Z101"/>
    <mergeCell ref="AA96:AA101"/>
    <mergeCell ref="AB96:AB101"/>
    <mergeCell ref="AC96:AC101"/>
    <mergeCell ref="BM102:BM107"/>
    <mergeCell ref="W102:W107"/>
    <mergeCell ref="L102:L107"/>
    <mergeCell ref="M102:M107"/>
    <mergeCell ref="BN102:BN107"/>
    <mergeCell ref="W96:W101"/>
    <mergeCell ref="U102:U107"/>
    <mergeCell ref="V102:V107"/>
    <mergeCell ref="N102:N107"/>
    <mergeCell ref="X90:X95"/>
    <mergeCell ref="Y90:Y95"/>
    <mergeCell ref="Z90:Z95"/>
    <mergeCell ref="AA90:AA95"/>
    <mergeCell ref="BM96:BM101"/>
    <mergeCell ref="S90:S95"/>
    <mergeCell ref="T90:T95"/>
    <mergeCell ref="U90:U95"/>
    <mergeCell ref="V90:V95"/>
    <mergeCell ref="W90:W95"/>
    <mergeCell ref="L90:L95"/>
    <mergeCell ref="M90:M95"/>
    <mergeCell ref="N90:N95"/>
    <mergeCell ref="O90:O95"/>
    <mergeCell ref="P90:P95"/>
    <mergeCell ref="Q90:Q95"/>
    <mergeCell ref="N96:N101"/>
    <mergeCell ref="O96:O101"/>
    <mergeCell ref="P96:P101"/>
    <mergeCell ref="Q96:Q101"/>
    <mergeCell ref="BM90:BM95"/>
    <mergeCell ref="BG90:BG95"/>
    <mergeCell ref="BH90:BH95"/>
    <mergeCell ref="BI90:BI95"/>
    <mergeCell ref="BJ90:BJ95"/>
    <mergeCell ref="BK90:BK95"/>
    <mergeCell ref="BL90:BL95"/>
    <mergeCell ref="AD90:AD95"/>
    <mergeCell ref="R96:R101"/>
    <mergeCell ref="S96:S101"/>
    <mergeCell ref="T96:T101"/>
    <mergeCell ref="U96:U101"/>
    <mergeCell ref="V96:V101"/>
    <mergeCell ref="A90:A95"/>
    <mergeCell ref="B90:B95"/>
    <mergeCell ref="C90:C95"/>
    <mergeCell ref="D90:D95"/>
    <mergeCell ref="K90:K95"/>
    <mergeCell ref="BG84:BG89"/>
    <mergeCell ref="BH84:BH89"/>
    <mergeCell ref="BI84:BI89"/>
    <mergeCell ref="BJ84:BJ89"/>
    <mergeCell ref="BK84:BK89"/>
    <mergeCell ref="BL84:BL89"/>
    <mergeCell ref="AD84:AD89"/>
    <mergeCell ref="AE84:AE89"/>
    <mergeCell ref="AF84:AF89"/>
    <mergeCell ref="AG84:AG89"/>
    <mergeCell ref="AH84:AH89"/>
    <mergeCell ref="AI84:AI89"/>
    <mergeCell ref="X84:X89"/>
    <mergeCell ref="Y84:Y89"/>
    <mergeCell ref="A96:A101"/>
    <mergeCell ref="B96:B101"/>
    <mergeCell ref="C96:C101"/>
    <mergeCell ref="D96:D101"/>
    <mergeCell ref="K96:K101"/>
    <mergeCell ref="AE90:AE95"/>
    <mergeCell ref="AF90:AF95"/>
    <mergeCell ref="AG90:AG95"/>
    <mergeCell ref="E90:E95"/>
    <mergeCell ref="AB90:AB95"/>
    <mergeCell ref="AC90:AC95"/>
    <mergeCell ref="A84:A89"/>
    <mergeCell ref="B84:B89"/>
    <mergeCell ref="C84:C89"/>
    <mergeCell ref="K84:K89"/>
    <mergeCell ref="BM84:BM89"/>
    <mergeCell ref="W84:W89"/>
    <mergeCell ref="L84:L89"/>
    <mergeCell ref="M84:M89"/>
    <mergeCell ref="N84:N89"/>
    <mergeCell ref="O84:O89"/>
    <mergeCell ref="P84:P89"/>
    <mergeCell ref="Q84:Q89"/>
    <mergeCell ref="BN90:BN95"/>
    <mergeCell ref="BN84:BN89"/>
    <mergeCell ref="Z84:Z89"/>
    <mergeCell ref="AA84:AA89"/>
    <mergeCell ref="AB84:AB89"/>
    <mergeCell ref="AC84:AC89"/>
    <mergeCell ref="R84:R89"/>
    <mergeCell ref="S84:S89"/>
    <mergeCell ref="T84:T89"/>
    <mergeCell ref="U84:U89"/>
    <mergeCell ref="V84:V89"/>
    <mergeCell ref="AJ84:AJ89"/>
    <mergeCell ref="AK84:AK89"/>
    <mergeCell ref="AL84:AL89"/>
    <mergeCell ref="AM84:AM89"/>
    <mergeCell ref="AO84:AO89"/>
    <mergeCell ref="AQ84:AQ89"/>
    <mergeCell ref="BC93:BC95"/>
    <mergeCell ref="BD93:BD95"/>
    <mergeCell ref="BA84:BA89"/>
    <mergeCell ref="BM78:BM83"/>
    <mergeCell ref="BN78:BN83"/>
    <mergeCell ref="BG78:BG83"/>
    <mergeCell ref="BH78:BH83"/>
    <mergeCell ref="BI78:BI83"/>
    <mergeCell ref="BJ78:BJ83"/>
    <mergeCell ref="BK78:BK83"/>
    <mergeCell ref="BL78:BL83"/>
    <mergeCell ref="AD78:AD83"/>
    <mergeCell ref="AE78:AE83"/>
    <mergeCell ref="AF78:AF83"/>
    <mergeCell ref="AG78:AG83"/>
    <mergeCell ref="AH78:AH83"/>
    <mergeCell ref="AI78:AI83"/>
    <mergeCell ref="X78:X83"/>
    <mergeCell ref="Y78:Y83"/>
    <mergeCell ref="Z78:Z83"/>
    <mergeCell ref="AA78:AA83"/>
    <mergeCell ref="BE78:BE83"/>
    <mergeCell ref="BF78:BF83"/>
    <mergeCell ref="BC78:BC83"/>
    <mergeCell ref="BD78:BD83"/>
    <mergeCell ref="A78:A83"/>
    <mergeCell ref="B78:B83"/>
    <mergeCell ref="C78:C83"/>
    <mergeCell ref="D78:D83"/>
    <mergeCell ref="K78:K83"/>
    <mergeCell ref="BG72:BG77"/>
    <mergeCell ref="BH72:BH77"/>
    <mergeCell ref="BI72:BI77"/>
    <mergeCell ref="BJ72:BJ77"/>
    <mergeCell ref="BK72:BK77"/>
    <mergeCell ref="BL72:BL77"/>
    <mergeCell ref="AD72:AD77"/>
    <mergeCell ref="AE72:AE77"/>
    <mergeCell ref="AF72:AF77"/>
    <mergeCell ref="AG72:AG77"/>
    <mergeCell ref="AH72:AH77"/>
    <mergeCell ref="AI72:AI77"/>
    <mergeCell ref="AB78:AB83"/>
    <mergeCell ref="AC78:AC83"/>
    <mergeCell ref="R78:R83"/>
    <mergeCell ref="S78:S83"/>
    <mergeCell ref="W78:W83"/>
    <mergeCell ref="L78:L83"/>
    <mergeCell ref="M78:M83"/>
    <mergeCell ref="N78:N83"/>
    <mergeCell ref="O78:O83"/>
    <mergeCell ref="P78:P83"/>
    <mergeCell ref="Q78:Q83"/>
    <mergeCell ref="A72:A77"/>
    <mergeCell ref="B72:B77"/>
    <mergeCell ref="C72:C77"/>
    <mergeCell ref="D72:D77"/>
    <mergeCell ref="BM72:BM77"/>
    <mergeCell ref="W72:W77"/>
    <mergeCell ref="L72:L77"/>
    <mergeCell ref="M72:M77"/>
    <mergeCell ref="O72:O77"/>
    <mergeCell ref="BE72:BE77"/>
    <mergeCell ref="BF72:BF77"/>
    <mergeCell ref="BN72:BN77"/>
    <mergeCell ref="X72:X77"/>
    <mergeCell ref="Y72:Y77"/>
    <mergeCell ref="Z72:Z77"/>
    <mergeCell ref="AA72:AA77"/>
    <mergeCell ref="AB72:AB77"/>
    <mergeCell ref="AC72:AC77"/>
    <mergeCell ref="R72:R77"/>
    <mergeCell ref="S72:S77"/>
    <mergeCell ref="T72:T77"/>
    <mergeCell ref="U72:U77"/>
    <mergeCell ref="V72:V77"/>
    <mergeCell ref="N72:N77"/>
    <mergeCell ref="P72:P77"/>
    <mergeCell ref="Q72:Q77"/>
    <mergeCell ref="AY72:AY77"/>
    <mergeCell ref="BA72:BA77"/>
    <mergeCell ref="BB72:BB77"/>
    <mergeCell ref="BC72:BC77"/>
    <mergeCell ref="BD72:BD77"/>
    <mergeCell ref="BM66:BM71"/>
    <mergeCell ref="BN66:BN71"/>
    <mergeCell ref="BG66:BG71"/>
    <mergeCell ref="BH66:BH71"/>
    <mergeCell ref="BI66:BI71"/>
    <mergeCell ref="BJ66:BJ71"/>
    <mergeCell ref="BK66:BK71"/>
    <mergeCell ref="BL66:BL71"/>
    <mergeCell ref="AD66:AD71"/>
    <mergeCell ref="AE66:AE71"/>
    <mergeCell ref="AF66:AF71"/>
    <mergeCell ref="AG66:AG71"/>
    <mergeCell ref="AH66:AH71"/>
    <mergeCell ref="AI66:AI71"/>
    <mergeCell ref="X66:X71"/>
    <mergeCell ref="Y66:Y71"/>
    <mergeCell ref="Z66:Z71"/>
    <mergeCell ref="AA66:AA71"/>
    <mergeCell ref="AW67:AW71"/>
    <mergeCell ref="AY67:AY71"/>
    <mergeCell ref="BA67:BA71"/>
    <mergeCell ref="BE67:BE71"/>
    <mergeCell ref="BF67:BF71"/>
    <mergeCell ref="T66:T71"/>
    <mergeCell ref="U66:U71"/>
    <mergeCell ref="V66:V71"/>
    <mergeCell ref="W66:W71"/>
    <mergeCell ref="L66:L71"/>
    <mergeCell ref="M66:M71"/>
    <mergeCell ref="N66:N71"/>
    <mergeCell ref="O66:O71"/>
    <mergeCell ref="AQ54:AQ59"/>
    <mergeCell ref="AS54:AS59"/>
    <mergeCell ref="AU54:AU59"/>
    <mergeCell ref="BG60:BG65"/>
    <mergeCell ref="BH60:BH65"/>
    <mergeCell ref="BI60:BI65"/>
    <mergeCell ref="BJ60:BJ65"/>
    <mergeCell ref="BK60:BK65"/>
    <mergeCell ref="BL60:BL65"/>
    <mergeCell ref="AD60:AD65"/>
    <mergeCell ref="AE60:AE65"/>
    <mergeCell ref="AF60:AF65"/>
    <mergeCell ref="AG60:AG65"/>
    <mergeCell ref="AH60:AH65"/>
    <mergeCell ref="AI60:AI65"/>
    <mergeCell ref="X60:X65"/>
    <mergeCell ref="Y60:Y65"/>
    <mergeCell ref="Z60:Z65"/>
    <mergeCell ref="AA60:AA65"/>
    <mergeCell ref="AB60:AB65"/>
    <mergeCell ref="AW54:AW59"/>
    <mergeCell ref="AY54:AY59"/>
    <mergeCell ref="BA54:BA59"/>
    <mergeCell ref="BB54:BB59"/>
    <mergeCell ref="BL54:BL59"/>
    <mergeCell ref="AD54:AD59"/>
    <mergeCell ref="AE54:AE59"/>
    <mergeCell ref="BE54:BE59"/>
    <mergeCell ref="BF54:BF59"/>
    <mergeCell ref="BE60:BE65"/>
    <mergeCell ref="BF60:BF65"/>
    <mergeCell ref="A66:A71"/>
    <mergeCell ref="B66:B71"/>
    <mergeCell ref="C66:C71"/>
    <mergeCell ref="D66:D71"/>
    <mergeCell ref="K66:K71"/>
    <mergeCell ref="AB66:AB71"/>
    <mergeCell ref="AC66:AC71"/>
    <mergeCell ref="R66:R71"/>
    <mergeCell ref="S66:S71"/>
    <mergeCell ref="P66:P71"/>
    <mergeCell ref="Q66:Q71"/>
    <mergeCell ref="A60:A65"/>
    <mergeCell ref="B60:B65"/>
    <mergeCell ref="C60:C65"/>
    <mergeCell ref="D60:D65"/>
    <mergeCell ref="F60:F65"/>
    <mergeCell ref="F66:F71"/>
    <mergeCell ref="G57:G59"/>
    <mergeCell ref="H57:H59"/>
    <mergeCell ref="J56:J59"/>
    <mergeCell ref="AJ54:AJ59"/>
    <mergeCell ref="AK54:AK59"/>
    <mergeCell ref="AL54:AL59"/>
    <mergeCell ref="AM54:AM59"/>
    <mergeCell ref="AO54:AO59"/>
    <mergeCell ref="A54:A59"/>
    <mergeCell ref="B54:B59"/>
    <mergeCell ref="C54:C59"/>
    <mergeCell ref="D54:D59"/>
    <mergeCell ref="K54:K59"/>
    <mergeCell ref="F54:F59"/>
    <mergeCell ref="BN60:BN65"/>
    <mergeCell ref="W54:W59"/>
    <mergeCell ref="L54:L59"/>
    <mergeCell ref="M54:M59"/>
    <mergeCell ref="N54:N59"/>
    <mergeCell ref="O54:O59"/>
    <mergeCell ref="P54:P59"/>
    <mergeCell ref="Q54:Q59"/>
    <mergeCell ref="BM54:BM59"/>
    <mergeCell ref="AC60:AC65"/>
    <mergeCell ref="R60:R65"/>
    <mergeCell ref="S60:S65"/>
    <mergeCell ref="T60:T65"/>
    <mergeCell ref="U60:U65"/>
    <mergeCell ref="V60:V65"/>
    <mergeCell ref="N60:N65"/>
    <mergeCell ref="O60:O65"/>
    <mergeCell ref="P60:P65"/>
    <mergeCell ref="Q60:Q65"/>
    <mergeCell ref="BN54:BN59"/>
    <mergeCell ref="BM60:BM65"/>
    <mergeCell ref="BG54:BG59"/>
    <mergeCell ref="BH54:BH59"/>
    <mergeCell ref="BI54:BI59"/>
    <mergeCell ref="BJ54:BJ59"/>
    <mergeCell ref="BK54:BK59"/>
    <mergeCell ref="BM48:BM53"/>
    <mergeCell ref="W48:W53"/>
    <mergeCell ref="L48:L53"/>
    <mergeCell ref="M48:M53"/>
    <mergeCell ref="N48:N53"/>
    <mergeCell ref="BN48:BN53"/>
    <mergeCell ref="V42:V47"/>
    <mergeCell ref="A42:A47"/>
    <mergeCell ref="BG48:BG53"/>
    <mergeCell ref="BH48:BH53"/>
    <mergeCell ref="BI48:BI53"/>
    <mergeCell ref="BJ48:BJ53"/>
    <mergeCell ref="BK48:BK53"/>
    <mergeCell ref="BL48:BL53"/>
    <mergeCell ref="AD48:AD53"/>
    <mergeCell ref="AE48:AE53"/>
    <mergeCell ref="AF48:AF53"/>
    <mergeCell ref="AG48:AG53"/>
    <mergeCell ref="AH48:AH53"/>
    <mergeCell ref="AI48:AI53"/>
    <mergeCell ref="X48:X53"/>
    <mergeCell ref="Y48:Y53"/>
    <mergeCell ref="Z48:Z53"/>
    <mergeCell ref="AA48:AA53"/>
    <mergeCell ref="AB48:AB53"/>
    <mergeCell ref="AC48:AC53"/>
    <mergeCell ref="R48:R53"/>
    <mergeCell ref="BF48:BF53"/>
    <mergeCell ref="G48:G53"/>
    <mergeCell ref="H48:H53"/>
    <mergeCell ref="J48:J53"/>
    <mergeCell ref="AY48:AY53"/>
    <mergeCell ref="AE42:AE47"/>
    <mergeCell ref="AF42:AF47"/>
    <mergeCell ref="AG42:AG47"/>
    <mergeCell ref="AH42:AH47"/>
    <mergeCell ref="AI42:AI47"/>
    <mergeCell ref="X42:X47"/>
    <mergeCell ref="Y42:Y47"/>
    <mergeCell ref="Z42:Z47"/>
    <mergeCell ref="AA42:AA47"/>
    <mergeCell ref="AB42:AB47"/>
    <mergeCell ref="AC42:AC47"/>
    <mergeCell ref="F48:F53"/>
    <mergeCell ref="S48:S53"/>
    <mergeCell ref="T48:T53"/>
    <mergeCell ref="U48:U53"/>
    <mergeCell ref="V48:V53"/>
    <mergeCell ref="O48:O53"/>
    <mergeCell ref="P48:P53"/>
    <mergeCell ref="Q48:Q53"/>
    <mergeCell ref="G43:G47"/>
    <mergeCell ref="F42:F47"/>
    <mergeCell ref="H43:H47"/>
    <mergeCell ref="J45:J47"/>
    <mergeCell ref="B36:B41"/>
    <mergeCell ref="C36:C41"/>
    <mergeCell ref="D36:D41"/>
    <mergeCell ref="W42:W47"/>
    <mergeCell ref="L42:L47"/>
    <mergeCell ref="M42:M47"/>
    <mergeCell ref="N42:N47"/>
    <mergeCell ref="O42:O47"/>
    <mergeCell ref="P42:P47"/>
    <mergeCell ref="Q42:Q47"/>
    <mergeCell ref="B42:B47"/>
    <mergeCell ref="C42:C47"/>
    <mergeCell ref="D42:D47"/>
    <mergeCell ref="K42:K47"/>
    <mergeCell ref="R42:R47"/>
    <mergeCell ref="S42:S47"/>
    <mergeCell ref="T42:T47"/>
    <mergeCell ref="U42:U47"/>
    <mergeCell ref="O36:O41"/>
    <mergeCell ref="Q36:Q41"/>
    <mergeCell ref="BN30:BN35"/>
    <mergeCell ref="AF30:AF35"/>
    <mergeCell ref="AG30:AG35"/>
    <mergeCell ref="AH30:AH35"/>
    <mergeCell ref="AI30:AI35"/>
    <mergeCell ref="BG30:BG35"/>
    <mergeCell ref="BH30:BH35"/>
    <mergeCell ref="Z30:Z35"/>
    <mergeCell ref="AA30:AA35"/>
    <mergeCell ref="AB30:AB35"/>
    <mergeCell ref="AC30:AC35"/>
    <mergeCell ref="AD30:AD35"/>
    <mergeCell ref="BF30:BF35"/>
    <mergeCell ref="AE30:AE35"/>
    <mergeCell ref="BN42:BN47"/>
    <mergeCell ref="BN36:BN41"/>
    <mergeCell ref="BM36:BM41"/>
    <mergeCell ref="BM42:BM47"/>
    <mergeCell ref="AH36:AH41"/>
    <mergeCell ref="AI36:AI41"/>
    <mergeCell ref="BG36:BG41"/>
    <mergeCell ref="BE43:BE47"/>
    <mergeCell ref="BF43:BF47"/>
    <mergeCell ref="AJ37:AJ41"/>
    <mergeCell ref="AK37:AK41"/>
    <mergeCell ref="AL37:AL41"/>
    <mergeCell ref="AM37:AM41"/>
    <mergeCell ref="BI42:BI47"/>
    <mergeCell ref="BJ42:BJ47"/>
    <mergeCell ref="BK42:BK47"/>
    <mergeCell ref="BL42:BL47"/>
    <mergeCell ref="AD42:AD47"/>
    <mergeCell ref="BC37:BC41"/>
    <mergeCell ref="BD37:BD41"/>
    <mergeCell ref="BE37:BE41"/>
    <mergeCell ref="BF37:BF41"/>
    <mergeCell ref="AU30:AU35"/>
    <mergeCell ref="AW30:AW35"/>
    <mergeCell ref="AY30:AY35"/>
    <mergeCell ref="AB36:AB41"/>
    <mergeCell ref="AC36:AC41"/>
    <mergeCell ref="AD36:AD41"/>
    <mergeCell ref="AE36:AE41"/>
    <mergeCell ref="AF36:AF41"/>
    <mergeCell ref="AG36:AG41"/>
    <mergeCell ref="AJ30:AJ35"/>
    <mergeCell ref="BN27:BN28"/>
    <mergeCell ref="K28:AD28"/>
    <mergeCell ref="AE28:AI28"/>
    <mergeCell ref="AJ28:AL28"/>
    <mergeCell ref="AM28:BB28"/>
    <mergeCell ref="BC28:BD28"/>
    <mergeCell ref="BE28:BF28"/>
    <mergeCell ref="P30:P35"/>
    <mergeCell ref="Q30:Q35"/>
    <mergeCell ref="R30:R35"/>
    <mergeCell ref="S30:S35"/>
    <mergeCell ref="BG28:BH28"/>
    <mergeCell ref="BK28:BM28"/>
    <mergeCell ref="BI30:BI35"/>
    <mergeCell ref="BJ30:BJ35"/>
    <mergeCell ref="BK30:BK35"/>
    <mergeCell ref="BL30:BL35"/>
    <mergeCell ref="BM30:BM35"/>
    <mergeCell ref="A36:A41"/>
    <mergeCell ref="G37:G41"/>
    <mergeCell ref="H37:H41"/>
    <mergeCell ref="J38:J41"/>
    <mergeCell ref="V36:V41"/>
    <mergeCell ref="G30:G35"/>
    <mergeCell ref="H30:H35"/>
    <mergeCell ref="R36:R41"/>
    <mergeCell ref="S36:S41"/>
    <mergeCell ref="A30:A35"/>
    <mergeCell ref="B30:B35"/>
    <mergeCell ref="C30:C35"/>
    <mergeCell ref="D30:D35"/>
    <mergeCell ref="L30:L35"/>
    <mergeCell ref="BI27:BM27"/>
    <mergeCell ref="BI28:BJ28"/>
    <mergeCell ref="F36:F41"/>
    <mergeCell ref="BH36:BH41"/>
    <mergeCell ref="BI36:BI41"/>
    <mergeCell ref="BJ36:BJ41"/>
    <mergeCell ref="T36:T41"/>
    <mergeCell ref="U36:U41"/>
    <mergeCell ref="BK36:BK41"/>
    <mergeCell ref="BL36:BL41"/>
    <mergeCell ref="AO37:AO41"/>
    <mergeCell ref="AQ37:AQ41"/>
    <mergeCell ref="AS37:AS41"/>
    <mergeCell ref="AU37:AU41"/>
    <mergeCell ref="AW37:AW41"/>
    <mergeCell ref="AY37:AY41"/>
    <mergeCell ref="BA37:BA41"/>
    <mergeCell ref="BB37:BB41"/>
    <mergeCell ref="F72:F77"/>
    <mergeCell ref="F78:F83"/>
    <mergeCell ref="F84:F89"/>
    <mergeCell ref="F90:F95"/>
    <mergeCell ref="F96:F101"/>
    <mergeCell ref="F102:F107"/>
    <mergeCell ref="F108:F113"/>
    <mergeCell ref="F114:F122"/>
    <mergeCell ref="F123:F128"/>
    <mergeCell ref="F411:F416"/>
    <mergeCell ref="F213:F218"/>
    <mergeCell ref="F219:F224"/>
    <mergeCell ref="F225:F230"/>
    <mergeCell ref="F231:F236"/>
    <mergeCell ref="F237:F242"/>
    <mergeCell ref="F243:F248"/>
    <mergeCell ref="F249:F254"/>
    <mergeCell ref="F255:F260"/>
    <mergeCell ref="F261:F266"/>
    <mergeCell ref="F267:F272"/>
    <mergeCell ref="F273:F278"/>
    <mergeCell ref="F279:F284"/>
    <mergeCell ref="F285:F290"/>
    <mergeCell ref="F291:F296"/>
    <mergeCell ref="F297:F302"/>
    <mergeCell ref="F309:F314"/>
    <mergeCell ref="F135:F140"/>
    <mergeCell ref="F141:F146"/>
    <mergeCell ref="F147:F152"/>
    <mergeCell ref="F153:F158"/>
    <mergeCell ref="F129:F134"/>
    <mergeCell ref="F429:F434"/>
    <mergeCell ref="F435:F440"/>
    <mergeCell ref="F441:F446"/>
    <mergeCell ref="F447:F452"/>
    <mergeCell ref="F453:F458"/>
    <mergeCell ref="F459:F464"/>
    <mergeCell ref="F465:F470"/>
    <mergeCell ref="F471:F476"/>
    <mergeCell ref="F477:F482"/>
    <mergeCell ref="F483:F488"/>
    <mergeCell ref="F489:F494"/>
    <mergeCell ref="F495:F500"/>
    <mergeCell ref="F501:F506"/>
    <mergeCell ref="F507:F512"/>
    <mergeCell ref="F513:F518"/>
    <mergeCell ref="F315:F320"/>
    <mergeCell ref="F321:F326"/>
    <mergeCell ref="F327:F332"/>
    <mergeCell ref="F333:F338"/>
    <mergeCell ref="F339:F344"/>
    <mergeCell ref="F345:F350"/>
    <mergeCell ref="F351:F356"/>
    <mergeCell ref="F357:F362"/>
    <mergeCell ref="F363:F368"/>
    <mergeCell ref="F369:F374"/>
    <mergeCell ref="F375:F380"/>
    <mergeCell ref="F381:F386"/>
    <mergeCell ref="F387:F392"/>
    <mergeCell ref="F393:F398"/>
    <mergeCell ref="F399:F404"/>
    <mergeCell ref="F405:F410"/>
    <mergeCell ref="F519:F524"/>
    <mergeCell ref="F525:F530"/>
    <mergeCell ref="F531:F536"/>
    <mergeCell ref="F537:F542"/>
    <mergeCell ref="F543:F548"/>
    <mergeCell ref="F549:F554"/>
    <mergeCell ref="F555:F560"/>
    <mergeCell ref="F561:F566"/>
    <mergeCell ref="A1:AN1"/>
    <mergeCell ref="AO1:BV1"/>
    <mergeCell ref="C4:F4"/>
    <mergeCell ref="C5:F5"/>
    <mergeCell ref="F8:AL8"/>
    <mergeCell ref="H9:AL9"/>
    <mergeCell ref="H18:AL18"/>
    <mergeCell ref="H19:AL19"/>
    <mergeCell ref="H20:AL20"/>
    <mergeCell ref="E30:E35"/>
    <mergeCell ref="E36:E41"/>
    <mergeCell ref="E42:E47"/>
    <mergeCell ref="E48:E53"/>
    <mergeCell ref="E54:E59"/>
    <mergeCell ref="E60:E65"/>
    <mergeCell ref="E66:E71"/>
    <mergeCell ref="E72:E77"/>
    <mergeCell ref="F417:F422"/>
    <mergeCell ref="E78:E83"/>
    <mergeCell ref="E84:E89"/>
    <mergeCell ref="E96:E101"/>
    <mergeCell ref="E102:E107"/>
    <mergeCell ref="F423:F428"/>
    <mergeCell ref="E108:E113"/>
    <mergeCell ref="E114:E122"/>
    <mergeCell ref="E123:E128"/>
    <mergeCell ref="E129:E134"/>
    <mergeCell ref="E135:E140"/>
    <mergeCell ref="E141:E146"/>
    <mergeCell ref="E147:E152"/>
    <mergeCell ref="E153:E158"/>
    <mergeCell ref="E159:E164"/>
    <mergeCell ref="E165:E170"/>
    <mergeCell ref="E171:E176"/>
    <mergeCell ref="E177:E182"/>
    <mergeCell ref="E183:E188"/>
    <mergeCell ref="E279:E284"/>
    <mergeCell ref="E285:E290"/>
    <mergeCell ref="F159:F164"/>
    <mergeCell ref="F165:F170"/>
    <mergeCell ref="F171:F176"/>
    <mergeCell ref="F177:F182"/>
    <mergeCell ref="F183:F188"/>
    <mergeCell ref="F189:F194"/>
    <mergeCell ref="F195:F200"/>
    <mergeCell ref="F201:F206"/>
    <mergeCell ref="F207:F212"/>
    <mergeCell ref="E195:E200"/>
    <mergeCell ref="E201:E206"/>
    <mergeCell ref="E207:E212"/>
    <mergeCell ref="E213:E218"/>
    <mergeCell ref="E219:E224"/>
    <mergeCell ref="E225:E230"/>
    <mergeCell ref="E231:E236"/>
    <mergeCell ref="E237:E242"/>
    <mergeCell ref="E243:E248"/>
    <mergeCell ref="E249:E254"/>
    <mergeCell ref="E255:E260"/>
    <mergeCell ref="E261:E266"/>
    <mergeCell ref="E267:E272"/>
    <mergeCell ref="E273:E278"/>
    <mergeCell ref="E327:E332"/>
    <mergeCell ref="E333:E338"/>
    <mergeCell ref="E339:E344"/>
    <mergeCell ref="E345:E350"/>
    <mergeCell ref="E351:E356"/>
    <mergeCell ref="E357:E362"/>
    <mergeCell ref="E363:E368"/>
    <mergeCell ref="E369:E374"/>
    <mergeCell ref="I36:I41"/>
    <mergeCell ref="I42:I47"/>
    <mergeCell ref="I48:I53"/>
    <mergeCell ref="I54:I59"/>
    <mergeCell ref="I60:I65"/>
    <mergeCell ref="I66:I71"/>
    <mergeCell ref="I72:I77"/>
    <mergeCell ref="I78:I83"/>
    <mergeCell ref="I84:I89"/>
    <mergeCell ref="I90:I95"/>
    <mergeCell ref="I96:I101"/>
    <mergeCell ref="I102:I107"/>
    <mergeCell ref="I108:I113"/>
    <mergeCell ref="I114:I122"/>
    <mergeCell ref="I291:I296"/>
    <mergeCell ref="I141:I146"/>
    <mergeCell ref="I147:I152"/>
    <mergeCell ref="I153:I158"/>
    <mergeCell ref="I159:I164"/>
    <mergeCell ref="H23:AL23"/>
    <mergeCell ref="H10:AL10"/>
    <mergeCell ref="H11:AL11"/>
    <mergeCell ref="H12:AL12"/>
    <mergeCell ref="H13:AL13"/>
    <mergeCell ref="H14:AL14"/>
    <mergeCell ref="H15:AL15"/>
    <mergeCell ref="H16:AL16"/>
    <mergeCell ref="H17:AL17"/>
    <mergeCell ref="H21:AL21"/>
    <mergeCell ref="I123:I128"/>
    <mergeCell ref="I129:I134"/>
    <mergeCell ref="I135:I140"/>
    <mergeCell ref="K36:K41"/>
    <mergeCell ref="L36:L41"/>
    <mergeCell ref="M36:M41"/>
    <mergeCell ref="N36:N41"/>
    <mergeCell ref="V54:V59"/>
    <mergeCell ref="K30:K35"/>
    <mergeCell ref="M30:M35"/>
    <mergeCell ref="A27:J28"/>
    <mergeCell ref="K27:AI27"/>
    <mergeCell ref="F30:F35"/>
    <mergeCell ref="I30:I35"/>
    <mergeCell ref="AJ27:BH27"/>
    <mergeCell ref="A48:A53"/>
    <mergeCell ref="B48:B53"/>
    <mergeCell ref="C48:C53"/>
    <mergeCell ref="D48:D53"/>
    <mergeCell ref="K48:K53"/>
    <mergeCell ref="BG42:BG47"/>
    <mergeCell ref="BH42:BH47"/>
    <mergeCell ref="I351:I356"/>
    <mergeCell ref="I357:I362"/>
    <mergeCell ref="I363:I368"/>
    <mergeCell ref="I369:I374"/>
    <mergeCell ref="I195:I200"/>
    <mergeCell ref="I201:I206"/>
    <mergeCell ref="I207:I212"/>
    <mergeCell ref="I213:I218"/>
    <mergeCell ref="I219:I224"/>
    <mergeCell ref="I225:I230"/>
    <mergeCell ref="I231:I236"/>
    <mergeCell ref="I237:I242"/>
    <mergeCell ref="I243:I248"/>
    <mergeCell ref="I249:I254"/>
    <mergeCell ref="I255:I260"/>
    <mergeCell ref="I261:I266"/>
    <mergeCell ref="I267:I272"/>
    <mergeCell ref="I273:I278"/>
    <mergeCell ref="I279:I284"/>
    <mergeCell ref="I285:I290"/>
    <mergeCell ref="I333:I338"/>
    <mergeCell ref="I327:I332"/>
    <mergeCell ref="I189:I194"/>
    <mergeCell ref="I297:I302"/>
    <mergeCell ref="I303:I308"/>
    <mergeCell ref="I309:I314"/>
    <mergeCell ref="I315:I320"/>
    <mergeCell ref="I321:I326"/>
    <mergeCell ref="H25:AL25"/>
    <mergeCell ref="J30:J35"/>
    <mergeCell ref="G91:G95"/>
    <mergeCell ref="H91:H95"/>
    <mergeCell ref="G119:G120"/>
    <mergeCell ref="H119:H120"/>
    <mergeCell ref="G121:G122"/>
    <mergeCell ref="H121:H122"/>
    <mergeCell ref="AK48:AK52"/>
    <mergeCell ref="AJ118:AJ122"/>
    <mergeCell ref="AK119:AK122"/>
    <mergeCell ref="AL118:AL122"/>
    <mergeCell ref="T30:T35"/>
    <mergeCell ref="U30:U35"/>
    <mergeCell ref="V30:V35"/>
    <mergeCell ref="W30:W35"/>
    <mergeCell ref="X30:X35"/>
    <mergeCell ref="Y30:Y35"/>
    <mergeCell ref="N30:N35"/>
    <mergeCell ref="O30:O35"/>
    <mergeCell ref="W36:W41"/>
    <mergeCell ref="X36:X41"/>
    <mergeCell ref="Y36:Y41"/>
    <mergeCell ref="Z36:Z41"/>
    <mergeCell ref="AA36:AA41"/>
    <mergeCell ref="P36:P41"/>
    <mergeCell ref="AO118:AO122"/>
    <mergeCell ref="AQ118:AQ122"/>
    <mergeCell ref="AS118:AS122"/>
    <mergeCell ref="AU118:AU122"/>
    <mergeCell ref="AW118:AW122"/>
    <mergeCell ref="AY118:AY122"/>
    <mergeCell ref="BA118:BA122"/>
    <mergeCell ref="BB118:BB122"/>
    <mergeCell ref="BC118:BC122"/>
    <mergeCell ref="BD118:BD122"/>
    <mergeCell ref="BE118:BE122"/>
    <mergeCell ref="BF118:BF122"/>
    <mergeCell ref="BE114:BE117"/>
    <mergeCell ref="BF114:BF117"/>
    <mergeCell ref="I171:I176"/>
    <mergeCell ref="I177:I182"/>
    <mergeCell ref="I183:I188"/>
    <mergeCell ref="AW123:AW128"/>
    <mergeCell ref="AY123:AY128"/>
    <mergeCell ref="BA123:BA128"/>
    <mergeCell ref="BB123:BB128"/>
    <mergeCell ref="BC123:BC128"/>
    <mergeCell ref="BD123:BD128"/>
    <mergeCell ref="W135:W140"/>
    <mergeCell ref="Q141:Q146"/>
    <mergeCell ref="AE129:AE134"/>
    <mergeCell ref="AF129:AF134"/>
    <mergeCell ref="AG129:AG134"/>
    <mergeCell ref="AH129:AH134"/>
    <mergeCell ref="AI129:AI134"/>
    <mergeCell ref="X129:X134"/>
    <mergeCell ref="Y129:Y134"/>
  </mergeCells>
  <phoneticPr fontId="11" type="noConversion"/>
  <conditionalFormatting sqref="AI30 AI36 AI42 AI48 AI54 AI60 AI66 AI72 AI78 AI84 AI90 AI96 AI102 AI108 AI114 AI123 AI129 AI135 AI141 AI147 AI153 AI159 AI165 AI171 AI177 AI183 AI189 AI195 AI201 AI207 AI213 AI219 AI225 AI231 AI237 AI243 AI249 AI255 AI261 AI267 AI273 AI279 AI285 AI291 AI297 AI303 AI309 AI315 AI321 AI327 AI333 AI339 AI345 AI351 AI357">
    <cfRule type="cellIs" dxfId="17" priority="25" operator="equal">
      <formula>"Extremo"</formula>
    </cfRule>
    <cfRule type="cellIs" dxfId="16" priority="26" operator="equal">
      <formula>"Alto"</formula>
    </cfRule>
    <cfRule type="cellIs" dxfId="15" priority="27" operator="equal">
      <formula>"Moderado"</formula>
    </cfRule>
    <cfRule type="cellIs" dxfId="14" priority="28" operator="equal">
      <formula>"Bajo"</formula>
    </cfRule>
  </conditionalFormatting>
  <conditionalFormatting sqref="BM30 BM36 BM42 BM48 BM54 BM60 BM66 BM72 BM78 BM84 BM90 BM96 BM102 BM108 BM114 BM123 BM129 BM135 BM141 BM147 BM153 BM159 BM165 BM171 BM177 BM183 BM189 BM195 BM201 BM207 BM213 BM219 BM225 BM231 BM237 BM243 BM249 BM255 BM261 BM267 BM273 BM279 BM285 BM291 BM297 BM303 BM309 BM315 BM321 BM327 BM333 BM339 BM345 BM351 BM357">
    <cfRule type="cellIs" dxfId="13" priority="21" operator="equal">
      <formula>"Extremo"</formula>
    </cfRule>
    <cfRule type="cellIs" dxfId="12" priority="22" operator="equal">
      <formula>"Alto"</formula>
    </cfRule>
    <cfRule type="cellIs" dxfId="11" priority="23" operator="equal">
      <formula>"Moderado"</formula>
    </cfRule>
    <cfRule type="cellIs" dxfId="10" priority="24" operator="equal">
      <formula>"Bajo"</formula>
    </cfRule>
  </conditionalFormatting>
  <conditionalFormatting sqref="BJ19">
    <cfRule type="cellIs" dxfId="9" priority="6" stopIfTrue="1" operator="between">
      <formula>31</formula>
      <formula>60</formula>
    </cfRule>
    <cfRule type="cellIs" dxfId="8" priority="7" stopIfTrue="1" operator="between">
      <formula>21</formula>
      <formula>30</formula>
    </cfRule>
    <cfRule type="cellIs" dxfId="7" priority="8" stopIfTrue="1" operator="between">
      <formula>11</formula>
      <formula>20</formula>
    </cfRule>
  </conditionalFormatting>
  <conditionalFormatting sqref="BJ20:BJ22">
    <cfRule type="cellIs" dxfId="6" priority="1" stopIfTrue="1" operator="equal">
      <formula>"INACEPTABLE"</formula>
    </cfRule>
    <cfRule type="cellIs" dxfId="5" priority="2" stopIfTrue="1" operator="equal">
      <formula>"IMPORTANTE"</formula>
    </cfRule>
    <cfRule type="cellIs" dxfId="4" priority="3" stopIfTrue="1" operator="equal">
      <formula>"MODERADO"</formula>
    </cfRule>
    <cfRule type="cellIs" dxfId="3" priority="4" stopIfTrue="1" operator="equal">
      <formula>"TOLERABLE"</formula>
    </cfRule>
    <cfRule type="cellIs" dxfId="2" priority="5" stopIfTrue="1" operator="equal">
      <formula>"ACEPTABLE"</formula>
    </cfRule>
  </conditionalFormatting>
  <dataValidations count="45">
    <dataValidation type="list" allowBlank="1" showInputMessage="1" showErrorMessage="1" sqref="AK195:AK200" xr:uid="{00000000-0002-0000-0000-000000000000}">
      <formula1>$G$195:$G$200</formula1>
    </dataValidation>
    <dataValidation type="list" allowBlank="1" showInputMessage="1" showErrorMessage="1" sqref="AK189:AK194" xr:uid="{00000000-0002-0000-0000-000001000000}">
      <formula1>$G$189:$G$194</formula1>
    </dataValidation>
    <dataValidation type="list" allowBlank="1" showInputMessage="1" showErrorMessage="1" sqref="AK183:AK188" xr:uid="{00000000-0002-0000-0000-000002000000}">
      <formula1>$G$183:$G$188</formula1>
    </dataValidation>
    <dataValidation type="list" allowBlank="1" showInputMessage="1" showErrorMessage="1" sqref="AK177:AK182" xr:uid="{00000000-0002-0000-0000-000003000000}">
      <formula1>$G$177:$G$182</formula1>
    </dataValidation>
    <dataValidation type="list" allowBlank="1" showInputMessage="1" showErrorMessage="1" sqref="AK171:AK176" xr:uid="{00000000-0002-0000-0000-000004000000}">
      <formula1>$G$171:$G$176</formula1>
    </dataValidation>
    <dataValidation type="list" allowBlank="1" showInputMessage="1" showErrorMessage="1" sqref="AK165:AK170" xr:uid="{00000000-0002-0000-0000-000005000000}">
      <formula1>$G$165:$G$170</formula1>
    </dataValidation>
    <dataValidation type="list" allowBlank="1" showInputMessage="1" showErrorMessage="1" sqref="AK159:AK164" xr:uid="{00000000-0002-0000-0000-000006000000}">
      <formula1>$G$159:$G$164</formula1>
    </dataValidation>
    <dataValidation type="list" allowBlank="1" showInputMessage="1" showErrorMessage="1" sqref="AK153:AK158" xr:uid="{00000000-0002-0000-0000-000007000000}">
      <formula1>$G$153:$G$158</formula1>
    </dataValidation>
    <dataValidation type="list" allowBlank="1" showInputMessage="1" showErrorMessage="1" sqref="AK147:AK152" xr:uid="{00000000-0002-0000-0000-000008000000}">
      <formula1>$G$147:$G$152</formula1>
    </dataValidation>
    <dataValidation type="list" allowBlank="1" showInputMessage="1" showErrorMessage="1" sqref="AK141:AK146" xr:uid="{00000000-0002-0000-0000-000009000000}">
      <formula1>$G$141:$G$146</formula1>
    </dataValidation>
    <dataValidation type="list" allowBlank="1" showInputMessage="1" showErrorMessage="1" sqref="AK135:AK140" xr:uid="{00000000-0002-0000-0000-00000A000000}">
      <formula1>$G$135:$G$140</formula1>
    </dataValidation>
    <dataValidation type="list" allowBlank="1" showInputMessage="1" showErrorMessage="1" sqref="AK129:AK134" xr:uid="{00000000-0002-0000-0000-00000B000000}">
      <formula1>$G$129:$G$134</formula1>
    </dataValidation>
    <dataValidation type="list" allowBlank="1" showInputMessage="1" showErrorMessage="1" sqref="AK123" xr:uid="{00000000-0002-0000-0000-00000C000000}">
      <formula1>$G$123:$G$128</formula1>
    </dataValidation>
    <dataValidation type="list" allowBlank="1" showInputMessage="1" showErrorMessage="1" sqref="AK108" xr:uid="{00000000-0002-0000-0000-00000F000000}">
      <formula1>$G$108:$G$113</formula1>
    </dataValidation>
    <dataValidation type="list" allowBlank="1" showInputMessage="1" showErrorMessage="1" sqref="AK102" xr:uid="{00000000-0002-0000-0000-000010000000}">
      <formula1>$G$102:$G$107</formula1>
    </dataValidation>
    <dataValidation type="list" allowBlank="1" showInputMessage="1" showErrorMessage="1" sqref="AK96:AK97" xr:uid="{00000000-0002-0000-0000-000011000000}">
      <formula1>$G$96:$G$101</formula1>
    </dataValidation>
    <dataValidation type="list" allowBlank="1" showInputMessage="1" showErrorMessage="1" sqref="AK90:AK93" xr:uid="{00000000-0002-0000-0000-000012000000}">
      <formula1>$G$90:$G$95</formula1>
    </dataValidation>
    <dataValidation type="list" allowBlank="1" showInputMessage="1" showErrorMessage="1" sqref="AK84" xr:uid="{00000000-0002-0000-0000-000013000000}">
      <formula1>$G$84:$G$89</formula1>
    </dataValidation>
    <dataValidation type="list" allowBlank="1" showInputMessage="1" showErrorMessage="1" sqref="AK78" xr:uid="{00000000-0002-0000-0000-000014000000}">
      <formula1>$G$78:$G$83</formula1>
    </dataValidation>
    <dataValidation type="list" allowBlank="1" showInputMessage="1" showErrorMessage="1" sqref="AK72" xr:uid="{00000000-0002-0000-0000-000015000000}">
      <formula1>$G$72:$G$77</formula1>
    </dataValidation>
    <dataValidation type="list" allowBlank="1" showInputMessage="1" showErrorMessage="1" sqref="AK66:AK67" xr:uid="{00000000-0002-0000-0000-000017000000}">
      <formula1>$G$66:$G$71</formula1>
    </dataValidation>
    <dataValidation type="list" allowBlank="1" showInputMessage="1" showErrorMessage="1" sqref="AK60" xr:uid="{00000000-0002-0000-0000-000018000000}">
      <formula1>$G$60:$G$65</formula1>
    </dataValidation>
    <dataValidation type="list" allowBlank="1" showInputMessage="1" showErrorMessage="1" sqref="AK54" xr:uid="{00000000-0002-0000-0000-000019000000}">
      <formula1>$G$54:$G$59</formula1>
    </dataValidation>
    <dataValidation type="list" allowBlank="1" showInputMessage="1" showErrorMessage="1" sqref="AK48" xr:uid="{00000000-0002-0000-0000-00001B000000}">
      <formula1>$G$48:$G$53</formula1>
    </dataValidation>
    <dataValidation type="list" allowBlank="1" showInputMessage="1" showErrorMessage="1" sqref="AK42:AK43" xr:uid="{00000000-0002-0000-0000-00001C000000}">
      <formula1>$G$42:$G$47</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E29" xr:uid="{00000000-0002-0000-0000-00001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D29 AF29:AH29" xr:uid="{00000000-0002-0000-0000-00001F000000}"/>
    <dataValidation allowBlank="1" showInputMessage="1" showErrorMessage="1" prompt="Si el resultado de las calificaciones del control o promedio en el diseño de los controles, está por debajo de 96%, se debe establecer un plan de acción que permita tener un control bien diseñado" sqref="BA29" xr:uid="{00000000-0002-0000-0000-000020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E29" xr:uid="{00000000-0002-0000-0000-000021000000}"/>
    <dataValidation allowBlank="1" showInputMessage="1" showErrorMessage="1" prompt="Promedio entre el diseño Total de Control y Total Solidez Individual " sqref="BG29" xr:uid="{00000000-0002-0000-0000-000022000000}"/>
    <dataValidation allowBlank="1" showInputMessage="1" showErrorMessage="1" prompt="- Adecuado (15)_x000a__x000a_- Inadecuado (0)_x000a_" sqref="AO29:AP29" xr:uid="{00000000-0002-0000-0000-000023000000}"/>
    <dataValidation allowBlank="1" showInputMessage="1" showErrorMessage="1" prompt="- Se investigan y se resuelven Oportunamente (15)_x000a__x000a_- No se investigan y resuelven Oportunamente (0)_x000a_" sqref="AW29:AX29" xr:uid="{00000000-0002-0000-0000-000024000000}"/>
    <dataValidation allowBlank="1" showInputMessage="1" showErrorMessage="1" prompt="Completa (10)_x000a__x000a_Incompleta (5)_x000a__x000a_No esxiste (0)" sqref="AY29:AZ29" xr:uid="{00000000-0002-0000-0000-000025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L29" xr:uid="{00000000-0002-0000-0000-000026000000}"/>
    <dataValidation allowBlank="1" showInputMessage="1" showErrorMessage="1" prompt="- Asignado (15)_x000a__x000a_- No Asignado (0)" sqref="AM29:AN29" xr:uid="{00000000-0002-0000-0000-000027000000}"/>
    <dataValidation allowBlank="1" showInputMessage="1" showErrorMessage="1" prompt="- Oportuna (15)_x000a__x000a_- Inoportuna (0)_x000a_" sqref="AQ29:AR29" xr:uid="{00000000-0002-0000-0000-000028000000}"/>
    <dataValidation allowBlank="1" showInputMessage="1" showErrorMessage="1" prompt="- Prevenir (15)_x000a__x000a_- Detectar (10)_x000a__x000a_- No es un Control (0)" sqref="AS29:AT29" xr:uid="{00000000-0002-0000-0000-000029000000}"/>
    <dataValidation allowBlank="1" showInputMessage="1" showErrorMessage="1" prompt="- Confiable (15)_x000a__x000a_- No Confiable (0)_x000a_" sqref="AU29:AV29" xr:uid="{00000000-0002-0000-0000-00002A000000}"/>
    <dataValidation allowBlank="1" showInputMessage="1" showErrorMessage="1" prompt="Fuerte: Calificación entre 96 y 100_x000a__x000a_Moderado: Calificación entre 86 y 95_x000a__x000a_Débil: Calificación entre 0 y 85" sqref="BB29" xr:uid="{00000000-0002-0000-0000-00002B000000}"/>
    <dataValidation allowBlank="1" showInputMessage="1" showErrorMessage="1" prompt="Fuerte: Siempre se ejecuta_x000a__x000a_Moderado: Algunas veces_x000a__x000a_Débil: No se ejecuta " sqref="BC29:BD29" xr:uid="{00000000-0002-0000-0000-00002C000000}"/>
    <dataValidation allowBlank="1" showInputMessage="1" showErrorMessage="1" prompt="Fuerte: 100_x000a__x000a_Moderado: 50_x000a__x000a_Débil: 0" sqref="BF29" xr:uid="{00000000-0002-0000-0000-00002D000000}"/>
    <dataValidation allowBlank="1" showInputMessage="1" showErrorMessage="1" prompt="Fuerte: 100_x000a__x000a_Moderado: Entre 50 y 99_x000a__x000a_Débil: Menor a 50" sqref="BH29" xr:uid="{00000000-0002-0000-0000-00002E000000}"/>
    <dataValidation type="list" allowBlank="1" showInputMessage="1" showErrorMessage="1" sqref="BF4:BH4" xr:uid="{00000000-0002-0000-0000-00002F000000}">
      <formula1>$CN$333:$CN$353</formula1>
    </dataValidation>
    <dataValidation type="list" allowBlank="1" showInputMessage="1" showErrorMessage="1" sqref="AK36:AK37" xr:uid="{00000000-0002-0000-0000-000030000000}">
      <formula1>$G$36:$G$41</formula1>
    </dataValidation>
    <dataValidation type="list" allowBlank="1" showInputMessage="1" showErrorMessage="1" sqref="AK201:AK362" xr:uid="{00000000-0002-0000-0000-000031000000}">
      <formula1>$G$36:$G$362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D102 D108 D66 D72 D123 BA93:BB93 BD93:BF93 AJ96:AJ97 AJ92:AJ93 BA97:BB97 BD97:BF97 BD123:BF123 BA123:BB123 D30 D36 D54 AJ36:AJ37 D48 AJ42:AJ43 AJ48 AJ54 D60 AJ60 AJ66:AJ67 AJ72 BA72:BB72 BD72:BF72 BA78:BB78 BD78:BF78 D84 AJ84 BA84:BB84 BD84:BF84 D90 AJ90:AJ91 D96 AJ102 BA102:BB102 BD102:BF102 BA108:BB108 BD108:BF108 AJ123 D114 AJ78 AJ108" unlockedFormula="1"/>
  </ignoredError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E2149336-A755-4851-93A7-D612D8D9E092}">
          <x14:formula1>
            <xm:f>Listados!$B$26:$B$27</xm:f>
          </x14:formula1>
          <xm:sqref>Q129:AC362 M129:O362 AM30 AO30 AQ30 AU30 AW30 AM36:AM37 AO36:AO37 AQ36:AQ37 AU36:AU37 AW36:AW37 AM42:AM43 AO42:AO43 AQ42:AQ43 AU42:AU43 AW42:AW43 AM48 AO48 AQ48 AU48 AW48 AM54 AO54 AQ54 AU54 AW54 AM60 AO60 AQ60 AU60 AW60 AM66:AM67 AO66:AO67 AQ66:AQ67 AU66:AU67 AW66:AW67 AM72:AM78 AM90:AM93 AM96:AM108 AO84:AO113 AW84:AW113 AU84:AU113 AQ84:AQ113 AM84 L30:AC113 AW72:AW78 AU72:AU78 AQ72:AQ78 AO72:AO78 K30:K362 AW123:AW362 AM123:AM362 AU123:AU362 AO123:AO362 L114:L362 M114:AC128 AQ123:AQ362</xm:sqref>
        </x14:dataValidation>
        <x14:dataValidation type="list" allowBlank="1" showInputMessage="1" showErrorMessage="1" xr:uid="{D8099DEB-4210-49C7-AB0E-C06AC2F4F968}">
          <x14:formula1>
            <xm:f>Listados!$K$3:$K$7</xm:f>
          </x14:formula1>
          <xm:sqref>AE30:AE113 AE123:AE128</xm:sqref>
        </x14:dataValidation>
        <x14:dataValidation type="list" allowBlank="1" showInputMessage="1" showErrorMessage="1" xr:uid="{B6A69BC3-927A-4E1A-BD6E-180750C06B35}">
          <x14:formula1>
            <xm:f>Listados!$C$26:$C$28</xm:f>
          </x14:formula1>
          <xm:sqref>AY30 AY36:AY37 AY42:AY43 AY48 AY54 AY60 AY66:AY67 AY84:AY113 AY72:AY78 AY123:AY362</xm:sqref>
        </x14:dataValidation>
        <x14:dataValidation type="list" allowBlank="1" showInputMessage="1" showErrorMessage="1" xr:uid="{F08E2552-2D99-4D04-9C49-0BF28CF012C4}">
          <x14:formula1>
            <xm:f>Listados!$D$26:$D$28</xm:f>
          </x14:formula1>
          <xm:sqref>AS30 AS36:AS37 AS42:AS43 AS48 AS54 AS60 AS66:AS67 AS84:AS113 AS72:AS78 AS123:AS362</xm:sqref>
        </x14:dataValidation>
        <x14:dataValidation type="list" allowBlank="1" showInputMessage="1" showErrorMessage="1" xr:uid="{71D05E18-5889-457C-A7A6-28561DA7D181}">
          <x14:formula1>
            <xm:f>Listados!$E$26:$E$28</xm:f>
          </x14:formula1>
          <xm:sqref>BC30 BC36:BC37 BC42:BC43 BC48 BC54 BC60 BC66:BC67 BC72:BC113 BC123:BC362</xm:sqref>
        </x14:dataValidation>
        <x14:dataValidation type="list" allowBlank="1" showInputMessage="1" showErrorMessage="1" xr:uid="{9A4EFE01-871E-4278-BF0C-806ABF1F35A7}">
          <x14:formula1>
            <xm:f>Listados!$G$26:$G$27</xm:f>
          </x14:formula1>
          <xm:sqref>AL30 AL36:AL37 AL42:AL43 AL48 AL54 AL60 AL66:AL67 AL72 AL78 AL90:AL93 AL96:AL97 AL102 AL108 AL129:AL362 AL123 AL84</xm:sqref>
        </x14:dataValidation>
        <x14:dataValidation type="list" allowBlank="1" showInputMessage="1" showErrorMessage="1" xr:uid="{88459410-C44C-42FE-BF60-7E68A5C89413}">
          <x14:formula1>
            <xm:f>Listados!$E$8:$E$9</xm:f>
          </x14:formula1>
          <xm:sqref>H30 H42:H43 H48 H54:H56 H60 H66 H72 H78 H36:H37 H84:H85 H102:H103 H108:H109 H129:H362 H96 H90:H91 H123 H114:H119 H121</xm:sqref>
        </x14:dataValidation>
        <x14:dataValidation type="list" allowBlank="1" showInputMessage="1" showErrorMessage="1" xr:uid="{2C93640A-DC2A-488D-A020-6B7AC6FE695A}">
          <x14:formula1>
            <xm:f>Listados!$A$3:$A$7</xm:f>
          </x14:formula1>
          <xm:sqref>E30:E362</xm:sqref>
        </x14:dataValidation>
        <x14:dataValidation type="list" allowBlank="1" showInputMessage="1" showErrorMessage="1" xr:uid="{39F7055B-9DE1-42F6-A0BB-E39F6DBC9DE4}">
          <x14:formula1>
            <xm:f>Listados!$B$3:$B$7</xm:f>
          </x14:formula1>
          <xm:sqref>F30:F128</xm:sqref>
        </x14:dataValidation>
        <x14:dataValidation type="list" allowBlank="1" showInputMessage="1" showErrorMessage="1" xr:uid="{BAFD9AB4-455C-4D2A-9917-EC6510C34468}">
          <x14:formula1>
            <xm:f>Listados!$C$3:$C$5</xm:f>
          </x14:formula1>
          <xm:sqref>I30:I362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3"/>
  <sheetViews>
    <sheetView topLeftCell="A10" zoomScale="80" zoomScaleNormal="80" workbookViewId="0">
      <selection activeCell="B12" sqref="B12"/>
    </sheetView>
  </sheetViews>
  <sheetFormatPr baseColWidth="10" defaultRowHeight="15" x14ac:dyDescent="0.2"/>
  <cols>
    <col min="1" max="1" width="16.6640625" customWidth="1"/>
    <col min="2" max="2" width="110.1640625" customWidth="1"/>
    <col min="3" max="3" width="82.83203125" customWidth="1"/>
    <col min="4" max="4" width="88.6640625" customWidth="1"/>
    <col min="5" max="5" width="68.83203125" customWidth="1"/>
  </cols>
  <sheetData>
    <row r="2" spans="1:8" x14ac:dyDescent="0.2">
      <c r="A2" s="52" t="s">
        <v>208</v>
      </c>
      <c r="B2" s="53" t="s">
        <v>279</v>
      </c>
      <c r="C2" s="53" t="s">
        <v>280</v>
      </c>
      <c r="D2" s="53" t="s">
        <v>288</v>
      </c>
      <c r="E2" s="53" t="s">
        <v>289</v>
      </c>
      <c r="F2" s="50"/>
      <c r="G2" s="50"/>
      <c r="H2" s="50"/>
    </row>
    <row r="3" spans="1:8" ht="106.5" customHeight="1" x14ac:dyDescent="0.2">
      <c r="A3" s="54">
        <v>1</v>
      </c>
      <c r="B3" s="55" t="s">
        <v>277</v>
      </c>
      <c r="C3" s="56"/>
      <c r="D3" s="56"/>
      <c r="E3" s="56"/>
      <c r="F3" s="51"/>
      <c r="G3" s="51"/>
      <c r="H3" s="51"/>
    </row>
    <row r="4" spans="1:8" ht="154.5" customHeight="1" x14ac:dyDescent="0.2">
      <c r="A4" s="54">
        <v>2</v>
      </c>
      <c r="B4" s="55" t="s">
        <v>332</v>
      </c>
      <c r="C4" s="55" t="s">
        <v>278</v>
      </c>
      <c r="D4" s="56"/>
      <c r="E4" s="56"/>
    </row>
    <row r="5" spans="1:8" ht="285" customHeight="1" x14ac:dyDescent="0.2">
      <c r="A5" s="54">
        <v>3</v>
      </c>
      <c r="B5" s="55" t="s">
        <v>367</v>
      </c>
      <c r="C5" s="55" t="s">
        <v>366</v>
      </c>
      <c r="D5" s="56"/>
      <c r="E5" s="56"/>
    </row>
    <row r="6" spans="1:8" ht="80" x14ac:dyDescent="0.2">
      <c r="A6" s="54">
        <v>4</v>
      </c>
      <c r="B6" s="55" t="s">
        <v>281</v>
      </c>
      <c r="C6" s="56"/>
      <c r="D6" s="56"/>
      <c r="E6" s="56"/>
    </row>
    <row r="7" spans="1:8" ht="176" x14ac:dyDescent="0.2">
      <c r="A7" s="54">
        <v>5</v>
      </c>
      <c r="B7" s="55" t="s">
        <v>361</v>
      </c>
      <c r="C7" s="56"/>
      <c r="D7" s="56"/>
      <c r="E7" s="56"/>
    </row>
    <row r="8" spans="1:8" ht="201" customHeight="1" x14ac:dyDescent="0.2">
      <c r="A8" s="54">
        <v>6</v>
      </c>
      <c r="B8" s="55" t="s">
        <v>344</v>
      </c>
      <c r="C8" s="56"/>
      <c r="D8" s="56"/>
      <c r="E8" s="56"/>
    </row>
    <row r="9" spans="1:8" ht="96" x14ac:dyDescent="0.2">
      <c r="A9" s="54">
        <v>7</v>
      </c>
      <c r="B9" s="55" t="s">
        <v>282</v>
      </c>
      <c r="C9" s="56"/>
      <c r="D9" s="56"/>
      <c r="E9" s="56"/>
    </row>
    <row r="10" spans="1:8" ht="194.25" customHeight="1" x14ac:dyDescent="0.2">
      <c r="A10" s="54">
        <v>8</v>
      </c>
      <c r="B10" s="55" t="s">
        <v>283</v>
      </c>
      <c r="C10" s="55" t="s">
        <v>284</v>
      </c>
      <c r="D10" s="56"/>
      <c r="E10" s="56"/>
    </row>
    <row r="11" spans="1:8" ht="105.75" customHeight="1" x14ac:dyDescent="0.2">
      <c r="A11" s="54">
        <v>9</v>
      </c>
      <c r="B11" s="55" t="s">
        <v>285</v>
      </c>
      <c r="C11" s="55" t="s">
        <v>286</v>
      </c>
      <c r="D11" s="55" t="s">
        <v>287</v>
      </c>
      <c r="E11" s="56"/>
    </row>
    <row r="12" spans="1:8" ht="190.5" customHeight="1" x14ac:dyDescent="0.2">
      <c r="A12" s="54">
        <v>10</v>
      </c>
      <c r="B12" s="55" t="s">
        <v>384</v>
      </c>
      <c r="C12" s="55"/>
      <c r="D12" s="56"/>
      <c r="E12" s="56"/>
    </row>
    <row r="13" spans="1:8" ht="96" x14ac:dyDescent="0.2">
      <c r="A13" s="54">
        <v>11</v>
      </c>
      <c r="B13" s="55" t="s">
        <v>290</v>
      </c>
      <c r="C13" s="55"/>
      <c r="D13" s="56"/>
      <c r="E13" s="56"/>
    </row>
    <row r="14" spans="1:8" ht="146.25" customHeight="1" x14ac:dyDescent="0.2">
      <c r="A14" s="54">
        <v>12</v>
      </c>
      <c r="B14" s="55" t="s">
        <v>291</v>
      </c>
      <c r="C14" s="55" t="s">
        <v>292</v>
      </c>
      <c r="D14" s="55" t="s">
        <v>293</v>
      </c>
      <c r="E14" s="55" t="s">
        <v>294</v>
      </c>
    </row>
    <row r="15" spans="1:8" ht="80" hidden="1" x14ac:dyDescent="0.2">
      <c r="A15" s="54">
        <v>13</v>
      </c>
      <c r="B15" s="55" t="s">
        <v>295</v>
      </c>
      <c r="C15" s="55"/>
      <c r="D15" s="56"/>
      <c r="E15" s="56"/>
    </row>
    <row r="16" spans="1:8" ht="154.5" customHeight="1" x14ac:dyDescent="0.2">
      <c r="A16" s="54">
        <v>13</v>
      </c>
      <c r="B16" s="99" t="s">
        <v>333</v>
      </c>
      <c r="C16" s="55" t="s">
        <v>296</v>
      </c>
      <c r="D16" s="55" t="s">
        <v>293</v>
      </c>
      <c r="E16" s="55" t="s">
        <v>297</v>
      </c>
    </row>
    <row r="17" spans="1:5" ht="118.5" customHeight="1" x14ac:dyDescent="0.2">
      <c r="A17" s="54">
        <v>14</v>
      </c>
      <c r="B17" s="55" t="s">
        <v>298</v>
      </c>
      <c r="C17" s="55" t="s">
        <v>299</v>
      </c>
      <c r="D17" s="55"/>
      <c r="E17" s="55"/>
    </row>
    <row r="18" spans="1:5" ht="105" customHeight="1" x14ac:dyDescent="0.2">
      <c r="A18" s="54">
        <v>15</v>
      </c>
      <c r="B18" s="55" t="s">
        <v>300</v>
      </c>
      <c r="C18" s="55"/>
      <c r="D18" s="55"/>
      <c r="E18" s="55"/>
    </row>
    <row r="19" spans="1:5" ht="186" customHeight="1" x14ac:dyDescent="0.2">
      <c r="A19" s="54">
        <v>16</v>
      </c>
      <c r="B19" s="55" t="s">
        <v>368</v>
      </c>
      <c r="C19" s="55"/>
      <c r="D19" s="55"/>
      <c r="E19" s="55"/>
    </row>
    <row r="20" spans="1:5" ht="180" customHeight="1" x14ac:dyDescent="0.2">
      <c r="A20" s="54">
        <v>17</v>
      </c>
      <c r="B20" s="55" t="s">
        <v>371</v>
      </c>
      <c r="C20" s="55"/>
      <c r="D20" s="55"/>
      <c r="E20" s="55"/>
    </row>
    <row r="21" spans="1:5" ht="153.75" customHeight="1" x14ac:dyDescent="0.2">
      <c r="A21" s="54">
        <v>18</v>
      </c>
      <c r="B21" s="55" t="s">
        <v>335</v>
      </c>
      <c r="C21" s="55"/>
      <c r="D21" s="55"/>
      <c r="E21" s="55"/>
    </row>
    <row r="22" spans="1:5" ht="220.5" customHeight="1" x14ac:dyDescent="0.2">
      <c r="A22" s="54">
        <v>19</v>
      </c>
      <c r="B22" s="55" t="s">
        <v>372</v>
      </c>
      <c r="C22" s="55" t="s">
        <v>301</v>
      </c>
      <c r="D22" s="55" t="s">
        <v>377</v>
      </c>
      <c r="E22" s="55"/>
    </row>
    <row r="23" spans="1:5" ht="117" customHeight="1" x14ac:dyDescent="0.2">
      <c r="A23" s="54">
        <v>20</v>
      </c>
      <c r="B23" s="55" t="s">
        <v>373</v>
      </c>
      <c r="C23" s="55"/>
      <c r="D23" s="55"/>
      <c r="E23" s="55"/>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B4:G44"/>
  <sheetViews>
    <sheetView topLeftCell="A15" zoomScale="80" zoomScaleNormal="80" workbookViewId="0">
      <selection activeCell="C15" sqref="C15"/>
    </sheetView>
  </sheetViews>
  <sheetFormatPr baseColWidth="10" defaultRowHeight="15" x14ac:dyDescent="0.2"/>
  <cols>
    <col min="2" max="2" width="12.33203125" customWidth="1"/>
    <col min="3" max="3" width="72.1640625" customWidth="1"/>
    <col min="4" max="4" width="9.33203125" customWidth="1"/>
    <col min="5" max="5" width="11.5" customWidth="1"/>
    <col min="6" max="6" width="10.83203125" customWidth="1"/>
    <col min="7" max="7" width="9.1640625" customWidth="1"/>
  </cols>
  <sheetData>
    <row r="4" spans="2:7" ht="15" customHeight="1" x14ac:dyDescent="0.2">
      <c r="B4" s="199" t="s">
        <v>63</v>
      </c>
      <c r="C4" s="199"/>
      <c r="D4" s="199"/>
      <c r="E4" s="199"/>
      <c r="F4" s="199"/>
      <c r="G4" s="200"/>
    </row>
    <row r="5" spans="2:7" x14ac:dyDescent="0.2">
      <c r="B5" s="199"/>
      <c r="C5" s="199"/>
      <c r="D5" s="199"/>
      <c r="E5" s="199"/>
      <c r="F5" s="199"/>
      <c r="G5" s="200"/>
    </row>
    <row r="6" spans="2:7" x14ac:dyDescent="0.2">
      <c r="C6" s="4"/>
      <c r="D6" s="4"/>
      <c r="E6" s="4"/>
      <c r="F6" s="4"/>
      <c r="G6" s="4"/>
    </row>
    <row r="7" spans="2:7" x14ac:dyDescent="0.2">
      <c r="B7" s="49" t="s">
        <v>208</v>
      </c>
      <c r="C7" s="44" t="s">
        <v>64</v>
      </c>
      <c r="D7" s="44" t="s">
        <v>65</v>
      </c>
      <c r="E7" s="44" t="s">
        <v>66</v>
      </c>
      <c r="F7" s="44" t="s">
        <v>67</v>
      </c>
      <c r="G7" s="44" t="s">
        <v>68</v>
      </c>
    </row>
    <row r="8" spans="2:7" ht="32" x14ac:dyDescent="0.2">
      <c r="B8" s="54">
        <v>1</v>
      </c>
      <c r="C8" s="55" t="s">
        <v>202</v>
      </c>
      <c r="D8" s="54" t="s">
        <v>219</v>
      </c>
      <c r="E8" s="54" t="s">
        <v>219</v>
      </c>
      <c r="F8" s="54" t="s">
        <v>219</v>
      </c>
      <c r="G8" s="54" t="s">
        <v>219</v>
      </c>
    </row>
    <row r="9" spans="2:7" ht="116.25" customHeight="1" x14ac:dyDescent="0.2">
      <c r="B9" s="54" t="s">
        <v>217</v>
      </c>
      <c r="C9" s="55" t="s">
        <v>345</v>
      </c>
      <c r="D9" s="54" t="s">
        <v>219</v>
      </c>
      <c r="E9" s="54" t="s">
        <v>219</v>
      </c>
      <c r="F9" s="54" t="s">
        <v>219</v>
      </c>
      <c r="G9" s="54" t="s">
        <v>219</v>
      </c>
    </row>
    <row r="10" spans="2:7" ht="32" x14ac:dyDescent="0.2">
      <c r="B10" s="54">
        <v>3</v>
      </c>
      <c r="C10" s="55" t="s">
        <v>203</v>
      </c>
      <c r="D10" s="54" t="s">
        <v>219</v>
      </c>
      <c r="E10" s="54" t="s">
        <v>219</v>
      </c>
      <c r="F10" s="54" t="s">
        <v>219</v>
      </c>
      <c r="G10" s="54" t="s">
        <v>219</v>
      </c>
    </row>
    <row r="11" spans="2:7" ht="32" x14ac:dyDescent="0.2">
      <c r="B11" s="54">
        <v>4</v>
      </c>
      <c r="C11" s="55" t="s">
        <v>204</v>
      </c>
      <c r="D11" s="54" t="s">
        <v>219</v>
      </c>
      <c r="E11" s="54" t="s">
        <v>219</v>
      </c>
      <c r="F11" s="54" t="s">
        <v>219</v>
      </c>
      <c r="G11" s="54" t="s">
        <v>219</v>
      </c>
    </row>
    <row r="12" spans="2:7" ht="32" x14ac:dyDescent="0.2">
      <c r="B12" s="54">
        <v>5</v>
      </c>
      <c r="C12" s="55" t="s">
        <v>205</v>
      </c>
      <c r="D12" s="54" t="s">
        <v>219</v>
      </c>
      <c r="E12" s="54" t="s">
        <v>219</v>
      </c>
      <c r="F12" s="54" t="s">
        <v>219</v>
      </c>
      <c r="G12" s="54" t="s">
        <v>219</v>
      </c>
    </row>
    <row r="13" spans="2:7" ht="48" x14ac:dyDescent="0.2">
      <c r="B13" s="54">
        <v>6</v>
      </c>
      <c r="C13" s="55" t="s">
        <v>206</v>
      </c>
      <c r="D13" s="54" t="s">
        <v>219</v>
      </c>
      <c r="E13" s="54" t="s">
        <v>219</v>
      </c>
      <c r="F13" s="54" t="s">
        <v>219</v>
      </c>
      <c r="G13" s="54" t="s">
        <v>219</v>
      </c>
    </row>
    <row r="14" spans="2:7" ht="67.5" customHeight="1" x14ac:dyDescent="0.2">
      <c r="B14" s="54">
        <v>7</v>
      </c>
      <c r="C14" s="55" t="s">
        <v>207</v>
      </c>
      <c r="D14" s="54" t="s">
        <v>219</v>
      </c>
      <c r="E14" s="54" t="s">
        <v>219</v>
      </c>
      <c r="F14" s="54" t="s">
        <v>219</v>
      </c>
      <c r="G14" s="54" t="s">
        <v>219</v>
      </c>
    </row>
    <row r="15" spans="2:7" ht="73.5" customHeight="1" x14ac:dyDescent="0.2">
      <c r="B15" s="54" t="s">
        <v>383</v>
      </c>
      <c r="C15" s="55" t="s">
        <v>382</v>
      </c>
      <c r="D15" s="54" t="s">
        <v>219</v>
      </c>
      <c r="E15" s="54" t="s">
        <v>219</v>
      </c>
      <c r="F15" s="54" t="s">
        <v>219</v>
      </c>
      <c r="G15" s="54" t="s">
        <v>219</v>
      </c>
    </row>
    <row r="16" spans="2:7" ht="32" x14ac:dyDescent="0.2">
      <c r="B16" s="54">
        <v>9</v>
      </c>
      <c r="C16" s="55" t="s">
        <v>381</v>
      </c>
      <c r="D16" s="54" t="s">
        <v>219</v>
      </c>
      <c r="E16" s="54" t="s">
        <v>219</v>
      </c>
      <c r="F16" s="54" t="s">
        <v>219</v>
      </c>
      <c r="G16" s="54" t="s">
        <v>219</v>
      </c>
    </row>
    <row r="17" spans="2:7" ht="32" x14ac:dyDescent="0.2">
      <c r="B17" s="54">
        <v>10</v>
      </c>
      <c r="C17" s="55" t="s">
        <v>216</v>
      </c>
      <c r="D17" s="54" t="s">
        <v>219</v>
      </c>
      <c r="E17" s="54" t="s">
        <v>219</v>
      </c>
      <c r="F17" s="54" t="s">
        <v>219</v>
      </c>
      <c r="G17" s="54" t="s">
        <v>219</v>
      </c>
    </row>
    <row r="18" spans="2:7" ht="32" x14ac:dyDescent="0.2">
      <c r="B18" s="54">
        <v>11</v>
      </c>
      <c r="C18" s="55" t="s">
        <v>215</v>
      </c>
      <c r="D18" s="54" t="s">
        <v>219</v>
      </c>
      <c r="E18" s="54" t="s">
        <v>219</v>
      </c>
      <c r="F18" s="54" t="s">
        <v>219</v>
      </c>
      <c r="G18" s="54" t="s">
        <v>219</v>
      </c>
    </row>
    <row r="19" spans="2:7" ht="16" x14ac:dyDescent="0.2">
      <c r="B19" s="54">
        <v>12</v>
      </c>
      <c r="C19" s="55" t="s">
        <v>214</v>
      </c>
      <c r="D19" s="54" t="s">
        <v>219</v>
      </c>
      <c r="E19" s="54" t="s">
        <v>219</v>
      </c>
      <c r="F19" s="54" t="s">
        <v>219</v>
      </c>
      <c r="G19" s="54" t="s">
        <v>219</v>
      </c>
    </row>
    <row r="20" spans="2:7" ht="32" x14ac:dyDescent="0.2">
      <c r="B20" s="54">
        <v>13</v>
      </c>
      <c r="C20" s="55" t="s">
        <v>213</v>
      </c>
      <c r="D20" s="54" t="s">
        <v>219</v>
      </c>
      <c r="E20" s="54" t="s">
        <v>219</v>
      </c>
      <c r="F20" s="54" t="s">
        <v>219</v>
      </c>
      <c r="G20" s="54" t="s">
        <v>219</v>
      </c>
    </row>
    <row r="21" spans="2:7" ht="32" x14ac:dyDescent="0.2">
      <c r="B21" s="54">
        <v>14</v>
      </c>
      <c r="C21" s="55" t="s">
        <v>212</v>
      </c>
      <c r="D21" s="54" t="s">
        <v>219</v>
      </c>
      <c r="E21" s="54" t="s">
        <v>219</v>
      </c>
      <c r="F21" s="54" t="s">
        <v>219</v>
      </c>
      <c r="G21" s="54" t="s">
        <v>219</v>
      </c>
    </row>
    <row r="22" spans="2:7" ht="62.25" customHeight="1" x14ac:dyDescent="0.2">
      <c r="B22" s="54" t="s">
        <v>218</v>
      </c>
      <c r="C22" s="55" t="s">
        <v>211</v>
      </c>
      <c r="D22" s="54" t="s">
        <v>219</v>
      </c>
      <c r="E22" s="54" t="s">
        <v>219</v>
      </c>
      <c r="F22" s="54" t="s">
        <v>219</v>
      </c>
      <c r="G22" s="54" t="s">
        <v>219</v>
      </c>
    </row>
    <row r="23" spans="2:7" ht="96.75" customHeight="1" x14ac:dyDescent="0.2">
      <c r="B23" s="54">
        <v>16</v>
      </c>
      <c r="C23" s="55" t="s">
        <v>210</v>
      </c>
      <c r="D23" s="54" t="s">
        <v>219</v>
      </c>
      <c r="E23" s="54" t="s">
        <v>219</v>
      </c>
      <c r="F23" s="54" t="s">
        <v>219</v>
      </c>
      <c r="G23" s="54" t="s">
        <v>219</v>
      </c>
    </row>
    <row r="24" spans="2:7" ht="59.25" customHeight="1" x14ac:dyDescent="0.2">
      <c r="B24" s="54">
        <v>17</v>
      </c>
      <c r="C24" s="55" t="s">
        <v>374</v>
      </c>
      <c r="D24" s="54" t="s">
        <v>219</v>
      </c>
      <c r="E24" s="54" t="s">
        <v>219</v>
      </c>
      <c r="F24" s="54" t="s">
        <v>219</v>
      </c>
      <c r="G24" s="54" t="s">
        <v>219</v>
      </c>
    </row>
    <row r="25" spans="2:7" ht="45" customHeight="1" x14ac:dyDescent="0.2">
      <c r="B25" s="54">
        <v>18</v>
      </c>
      <c r="C25" s="55" t="s">
        <v>209</v>
      </c>
      <c r="D25" s="54" t="s">
        <v>219</v>
      </c>
      <c r="E25" s="54" t="s">
        <v>219</v>
      </c>
      <c r="F25" s="54" t="s">
        <v>219</v>
      </c>
      <c r="G25" s="54" t="s">
        <v>219</v>
      </c>
    </row>
    <row r="26" spans="2:7" hidden="1" x14ac:dyDescent="0.2">
      <c r="B26" s="56"/>
      <c r="C26" s="55"/>
      <c r="D26" s="56" t="s">
        <v>219</v>
      </c>
      <c r="E26" s="56" t="s">
        <v>219</v>
      </c>
      <c r="F26" s="56" t="s">
        <v>219</v>
      </c>
      <c r="G26" s="56" t="s">
        <v>219</v>
      </c>
    </row>
    <row r="27" spans="2:7" hidden="1" x14ac:dyDescent="0.2">
      <c r="B27" s="56"/>
      <c r="C27" s="55"/>
      <c r="D27" s="56" t="s">
        <v>219</v>
      </c>
      <c r="E27" s="56" t="s">
        <v>219</v>
      </c>
      <c r="F27" s="56" t="s">
        <v>219</v>
      </c>
      <c r="G27" s="56" t="s">
        <v>219</v>
      </c>
    </row>
    <row r="28" spans="2:7" hidden="1" x14ac:dyDescent="0.2">
      <c r="C28" s="48"/>
      <c r="D28" t="s">
        <v>219</v>
      </c>
      <c r="E28" t="s">
        <v>219</v>
      </c>
      <c r="F28" t="s">
        <v>219</v>
      </c>
      <c r="G28" t="s">
        <v>219</v>
      </c>
    </row>
    <row r="29" spans="2:7" hidden="1" x14ac:dyDescent="0.2">
      <c r="C29" s="48"/>
      <c r="D29" t="s">
        <v>219</v>
      </c>
      <c r="E29" t="s">
        <v>219</v>
      </c>
      <c r="F29" t="s">
        <v>219</v>
      </c>
      <c r="G29" t="s">
        <v>219</v>
      </c>
    </row>
    <row r="30" spans="2:7" hidden="1" x14ac:dyDescent="0.2">
      <c r="C30" s="48"/>
      <c r="D30" t="s">
        <v>219</v>
      </c>
      <c r="E30" t="s">
        <v>219</v>
      </c>
      <c r="F30" t="s">
        <v>219</v>
      </c>
      <c r="G30" t="s">
        <v>219</v>
      </c>
    </row>
    <row r="31" spans="2:7" hidden="1" x14ac:dyDescent="0.2">
      <c r="C31" s="48"/>
      <c r="D31" t="s">
        <v>219</v>
      </c>
      <c r="E31" t="s">
        <v>219</v>
      </c>
      <c r="F31" t="s">
        <v>219</v>
      </c>
      <c r="G31" t="s">
        <v>219</v>
      </c>
    </row>
    <row r="32" spans="2:7" hidden="1" x14ac:dyDescent="0.2">
      <c r="C32" s="5"/>
      <c r="D32" t="s">
        <v>219</v>
      </c>
      <c r="E32" t="s">
        <v>219</v>
      </c>
      <c r="F32" t="s">
        <v>219</v>
      </c>
      <c r="G32" t="s">
        <v>219</v>
      </c>
    </row>
    <row r="33" spans="3:7" hidden="1" x14ac:dyDescent="0.2">
      <c r="C33" s="5"/>
      <c r="D33" t="s">
        <v>219</v>
      </c>
      <c r="E33" t="s">
        <v>219</v>
      </c>
      <c r="F33" t="s">
        <v>219</v>
      </c>
      <c r="G33" t="s">
        <v>219</v>
      </c>
    </row>
    <row r="34" spans="3:7" hidden="1" x14ac:dyDescent="0.2">
      <c r="C34" s="5"/>
      <c r="D34" t="s">
        <v>219</v>
      </c>
      <c r="E34" t="s">
        <v>219</v>
      </c>
      <c r="F34" t="s">
        <v>219</v>
      </c>
      <c r="G34" t="s">
        <v>219</v>
      </c>
    </row>
    <row r="35" spans="3:7" hidden="1" x14ac:dyDescent="0.2">
      <c r="C35" s="5"/>
      <c r="D35" t="s">
        <v>219</v>
      </c>
      <c r="E35" t="s">
        <v>219</v>
      </c>
      <c r="F35" t="s">
        <v>219</v>
      </c>
      <c r="G35" t="s">
        <v>219</v>
      </c>
    </row>
    <row r="36" spans="3:7" hidden="1" x14ac:dyDescent="0.2">
      <c r="C36" s="5"/>
      <c r="D36" t="s">
        <v>219</v>
      </c>
      <c r="E36" t="s">
        <v>219</v>
      </c>
      <c r="F36" t="s">
        <v>219</v>
      </c>
      <c r="G36" t="s">
        <v>219</v>
      </c>
    </row>
    <row r="37" spans="3:7" hidden="1" x14ac:dyDescent="0.2">
      <c r="C37" s="5"/>
      <c r="D37" t="s">
        <v>219</v>
      </c>
      <c r="E37" t="s">
        <v>219</v>
      </c>
      <c r="F37" t="s">
        <v>219</v>
      </c>
      <c r="G37" t="s">
        <v>219</v>
      </c>
    </row>
    <row r="38" spans="3:7" hidden="1" x14ac:dyDescent="0.2">
      <c r="C38" s="5"/>
      <c r="D38" t="s">
        <v>219</v>
      </c>
      <c r="E38" t="s">
        <v>219</v>
      </c>
      <c r="F38" t="s">
        <v>219</v>
      </c>
      <c r="G38" t="s">
        <v>219</v>
      </c>
    </row>
    <row r="39" spans="3:7" hidden="1" x14ac:dyDescent="0.2">
      <c r="C39" s="5"/>
      <c r="D39" t="s">
        <v>219</v>
      </c>
      <c r="E39" t="s">
        <v>219</v>
      </c>
      <c r="F39" t="s">
        <v>219</v>
      </c>
      <c r="G39" t="s">
        <v>219</v>
      </c>
    </row>
    <row r="40" spans="3:7" hidden="1" x14ac:dyDescent="0.2">
      <c r="C40" s="5"/>
      <c r="D40" t="s">
        <v>219</v>
      </c>
      <c r="E40" t="s">
        <v>219</v>
      </c>
      <c r="F40" t="s">
        <v>219</v>
      </c>
      <c r="G40" t="s">
        <v>219</v>
      </c>
    </row>
    <row r="41" spans="3:7" hidden="1" x14ac:dyDescent="0.2">
      <c r="C41" s="5"/>
      <c r="D41" t="s">
        <v>219</v>
      </c>
      <c r="E41" t="s">
        <v>219</v>
      </c>
      <c r="F41" t="s">
        <v>219</v>
      </c>
      <c r="G41" t="s">
        <v>219</v>
      </c>
    </row>
    <row r="42" spans="3:7" hidden="1" x14ac:dyDescent="0.2">
      <c r="C42" s="5"/>
      <c r="D42" t="s">
        <v>219</v>
      </c>
      <c r="E42" t="s">
        <v>219</v>
      </c>
      <c r="F42" t="s">
        <v>219</v>
      </c>
      <c r="G42" t="s">
        <v>219</v>
      </c>
    </row>
    <row r="43" spans="3:7" hidden="1" x14ac:dyDescent="0.2">
      <c r="C43" s="5"/>
      <c r="D43" t="s">
        <v>219</v>
      </c>
      <c r="E43" t="s">
        <v>219</v>
      </c>
      <c r="F43" t="s">
        <v>219</v>
      </c>
      <c r="G43" t="s">
        <v>219</v>
      </c>
    </row>
    <row r="44" spans="3:7" hidden="1" x14ac:dyDescent="0.2">
      <c r="C44" s="5"/>
      <c r="D44" t="s">
        <v>219</v>
      </c>
      <c r="E44" t="s">
        <v>219</v>
      </c>
      <c r="F44" t="s">
        <v>219</v>
      </c>
      <c r="G44" t="s">
        <v>219</v>
      </c>
    </row>
  </sheetData>
  <mergeCells count="1">
    <mergeCell ref="B4:G5"/>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32"/>
  <sheetViews>
    <sheetView workbookViewId="0">
      <selection activeCell="D12" sqref="D12"/>
    </sheetView>
  </sheetViews>
  <sheetFormatPr baseColWidth="10" defaultColWidth="11.5" defaultRowHeight="15" x14ac:dyDescent="0.2"/>
  <cols>
    <col min="1" max="1" width="18.1640625" style="38" customWidth="1"/>
    <col min="2" max="2" width="20.83203125" style="38" customWidth="1"/>
    <col min="3" max="3" width="48.6640625" style="38" customWidth="1"/>
    <col min="4" max="4" width="35" style="38" customWidth="1"/>
    <col min="5" max="5" width="13.33203125" style="38" customWidth="1"/>
    <col min="6" max="6" width="12.33203125" style="38" bestFit="1" customWidth="1"/>
    <col min="7" max="7" width="23.5" style="38" customWidth="1"/>
    <col min="8" max="8" width="24.83203125" style="38" customWidth="1"/>
    <col min="9" max="9" width="17.6640625" style="38" customWidth="1"/>
    <col min="10" max="10" width="11.5" style="38"/>
    <col min="11" max="11" width="17.1640625" style="38" customWidth="1"/>
    <col min="12" max="12" width="19.5" style="38" customWidth="1"/>
    <col min="13" max="13" width="37.33203125" style="38" customWidth="1"/>
    <col min="14" max="14" width="21.5" style="38" customWidth="1"/>
    <col min="15" max="20" width="11.5" style="38"/>
    <col min="21" max="21" width="19.5" style="38" bestFit="1" customWidth="1"/>
    <col min="22" max="16384" width="11.5" style="38"/>
  </cols>
  <sheetData>
    <row r="2" spans="1:23" ht="16" thickBot="1" x14ac:dyDescent="0.25">
      <c r="A2" s="37" t="s">
        <v>87</v>
      </c>
      <c r="B2" s="37" t="s">
        <v>88</v>
      </c>
      <c r="C2" s="37" t="s">
        <v>89</v>
      </c>
      <c r="D2" s="37" t="s">
        <v>90</v>
      </c>
      <c r="E2" s="37" t="s">
        <v>91</v>
      </c>
      <c r="F2" s="37" t="s">
        <v>92</v>
      </c>
      <c r="G2" s="37" t="s">
        <v>93</v>
      </c>
      <c r="H2" s="37" t="s">
        <v>94</v>
      </c>
      <c r="I2" s="37" t="s">
        <v>95</v>
      </c>
      <c r="K2" s="37" t="s">
        <v>92</v>
      </c>
      <c r="L2" s="37" t="s">
        <v>93</v>
      </c>
      <c r="M2" s="37" t="s">
        <v>96</v>
      </c>
      <c r="P2" s="37" t="s">
        <v>97</v>
      </c>
      <c r="S2" s="201" t="s">
        <v>98</v>
      </c>
      <c r="T2" s="201"/>
      <c r="U2" s="201"/>
      <c r="V2" s="201"/>
    </row>
    <row r="3" spans="1:23" ht="22" thickBot="1" x14ac:dyDescent="0.3">
      <c r="A3" s="39" t="s">
        <v>99</v>
      </c>
      <c r="B3" s="39" t="s">
        <v>100</v>
      </c>
      <c r="C3" s="39" t="s">
        <v>101</v>
      </c>
      <c r="D3" s="39" t="s">
        <v>102</v>
      </c>
      <c r="E3" s="40" t="s">
        <v>103</v>
      </c>
      <c r="F3" s="39" t="s">
        <v>104</v>
      </c>
      <c r="G3" s="39" t="s">
        <v>105</v>
      </c>
      <c r="H3" s="38" t="s">
        <v>106</v>
      </c>
      <c r="I3" s="38" t="s">
        <v>107</v>
      </c>
      <c r="K3" s="39" t="s">
        <v>61</v>
      </c>
      <c r="L3" s="39" t="s">
        <v>105</v>
      </c>
      <c r="M3" s="38" t="s">
        <v>108</v>
      </c>
      <c r="N3" s="38" t="s">
        <v>109</v>
      </c>
      <c r="P3" s="38" t="s">
        <v>109</v>
      </c>
      <c r="Q3" s="38" t="s">
        <v>110</v>
      </c>
      <c r="S3" s="38" t="s">
        <v>111</v>
      </c>
      <c r="T3" s="38" t="s">
        <v>111</v>
      </c>
      <c r="U3" s="38" t="str">
        <f>+CONCATENATE(S3,T3)</f>
        <v>FuerteFuerte</v>
      </c>
      <c r="V3" s="38" t="s">
        <v>111</v>
      </c>
      <c r="W3" s="41"/>
    </row>
    <row r="4" spans="1:23" ht="22" thickBot="1" x14ac:dyDescent="0.3">
      <c r="A4" s="39" t="s">
        <v>112</v>
      </c>
      <c r="B4" s="39" t="s">
        <v>113</v>
      </c>
      <c r="C4" s="39" t="s">
        <v>114</v>
      </c>
      <c r="D4" s="39" t="s">
        <v>115</v>
      </c>
      <c r="E4" s="40" t="s">
        <v>116</v>
      </c>
      <c r="F4" s="39" t="s">
        <v>117</v>
      </c>
      <c r="G4" s="39" t="s">
        <v>118</v>
      </c>
      <c r="H4" s="39" t="s">
        <v>119</v>
      </c>
      <c r="I4" s="38" t="s">
        <v>120</v>
      </c>
      <c r="K4" s="39" t="s">
        <v>117</v>
      </c>
      <c r="L4" s="39" t="s">
        <v>118</v>
      </c>
      <c r="M4" s="38" t="s">
        <v>121</v>
      </c>
      <c r="N4" s="38" t="s">
        <v>109</v>
      </c>
      <c r="P4" s="38" t="s">
        <v>122</v>
      </c>
      <c r="Q4" s="38" t="s">
        <v>123</v>
      </c>
      <c r="S4" s="38" t="s">
        <v>111</v>
      </c>
      <c r="T4" s="38" t="s">
        <v>122</v>
      </c>
      <c r="U4" s="38" t="str">
        <f t="shared" ref="U4:U11" si="0">+CONCATENATE(S4,T4)</f>
        <v>FuerteModerado</v>
      </c>
      <c r="V4" s="38" t="s">
        <v>122</v>
      </c>
      <c r="W4" s="41"/>
    </row>
    <row r="5" spans="1:23" ht="22" thickBot="1" x14ac:dyDescent="0.3">
      <c r="A5" s="39" t="s">
        <v>124</v>
      </c>
      <c r="B5" s="39" t="s">
        <v>125</v>
      </c>
      <c r="C5" s="39" t="s">
        <v>126</v>
      </c>
      <c r="D5" s="39" t="s">
        <v>127</v>
      </c>
      <c r="E5" s="40"/>
      <c r="F5" s="39" t="s">
        <v>128</v>
      </c>
      <c r="G5" s="39" t="s">
        <v>122</v>
      </c>
      <c r="H5" s="38" t="s">
        <v>129</v>
      </c>
      <c r="K5" s="39" t="s">
        <v>130</v>
      </c>
      <c r="L5" s="39" t="s">
        <v>122</v>
      </c>
      <c r="M5" s="38" t="s">
        <v>131</v>
      </c>
      <c r="N5" s="38" t="s">
        <v>122</v>
      </c>
      <c r="P5" s="38" t="s">
        <v>132</v>
      </c>
      <c r="Q5" s="38" t="s">
        <v>133</v>
      </c>
      <c r="S5" s="38" t="s">
        <v>111</v>
      </c>
      <c r="T5" s="38" t="s">
        <v>134</v>
      </c>
      <c r="U5" s="38" t="str">
        <f t="shared" si="0"/>
        <v>FuerteDébil</v>
      </c>
      <c r="V5" s="38" t="s">
        <v>134</v>
      </c>
      <c r="W5" s="41"/>
    </row>
    <row r="6" spans="1:23" ht="33" thickBot="1" x14ac:dyDescent="0.3">
      <c r="A6" s="39" t="s">
        <v>135</v>
      </c>
      <c r="B6" s="42" t="s">
        <v>136</v>
      </c>
      <c r="C6" s="39"/>
      <c r="D6" s="40"/>
      <c r="E6" s="40"/>
      <c r="F6" s="39" t="s">
        <v>62</v>
      </c>
      <c r="G6" s="39" t="s">
        <v>137</v>
      </c>
      <c r="H6" s="38" t="s">
        <v>138</v>
      </c>
      <c r="K6" s="39" t="s">
        <v>62</v>
      </c>
      <c r="L6" s="39" t="s">
        <v>137</v>
      </c>
      <c r="M6" s="38" t="s">
        <v>139</v>
      </c>
      <c r="N6" s="38" t="s">
        <v>132</v>
      </c>
      <c r="P6" s="38" t="s">
        <v>140</v>
      </c>
      <c r="Q6" s="38" t="s">
        <v>141</v>
      </c>
      <c r="S6" s="38" t="s">
        <v>122</v>
      </c>
      <c r="T6" s="38" t="s">
        <v>111</v>
      </c>
      <c r="U6" s="38" t="str">
        <f t="shared" si="0"/>
        <v>ModeradoFuerte</v>
      </c>
      <c r="V6" s="38" t="s">
        <v>122</v>
      </c>
      <c r="W6" s="41"/>
    </row>
    <row r="7" spans="1:23" ht="32" x14ac:dyDescent="0.25">
      <c r="A7" s="42" t="s">
        <v>142</v>
      </c>
      <c r="B7" s="42" t="s">
        <v>143</v>
      </c>
      <c r="C7" s="43"/>
      <c r="D7" s="40"/>
      <c r="E7" s="40"/>
      <c r="F7" s="39" t="s">
        <v>144</v>
      </c>
      <c r="G7" s="39" t="s">
        <v>145</v>
      </c>
      <c r="H7" s="39"/>
      <c r="K7" s="39" t="s">
        <v>144</v>
      </c>
      <c r="L7" s="39" t="s">
        <v>145</v>
      </c>
      <c r="M7" s="38" t="s">
        <v>146</v>
      </c>
      <c r="N7" s="38" t="s">
        <v>140</v>
      </c>
      <c r="S7" s="38" t="s">
        <v>122</v>
      </c>
      <c r="T7" s="38" t="s">
        <v>122</v>
      </c>
      <c r="U7" s="38" t="str">
        <f t="shared" si="0"/>
        <v>ModeradoModerado</v>
      </c>
      <c r="V7" s="38" t="s">
        <v>122</v>
      </c>
      <c r="W7" s="41"/>
    </row>
    <row r="8" spans="1:23" ht="21" x14ac:dyDescent="0.25">
      <c r="A8" s="40"/>
      <c r="B8" s="40"/>
      <c r="C8" s="40"/>
      <c r="D8" s="40"/>
      <c r="E8" s="40" t="s">
        <v>331</v>
      </c>
      <c r="K8" s="39" t="s">
        <v>61</v>
      </c>
      <c r="L8" s="38">
        <v>1</v>
      </c>
      <c r="M8" s="38" t="s">
        <v>147</v>
      </c>
      <c r="N8" s="38" t="s">
        <v>109</v>
      </c>
      <c r="S8" s="38" t="s">
        <v>122</v>
      </c>
      <c r="T8" s="38" t="s">
        <v>134</v>
      </c>
      <c r="U8" s="38" t="str">
        <f t="shared" si="0"/>
        <v>ModeradoDébil</v>
      </c>
      <c r="V8" s="38" t="s">
        <v>134</v>
      </c>
    </row>
    <row r="9" spans="1:23" ht="21" x14ac:dyDescent="0.25">
      <c r="A9" s="40"/>
      <c r="B9" s="40"/>
      <c r="C9" s="40"/>
      <c r="D9" s="40"/>
      <c r="E9" s="40" t="s">
        <v>116</v>
      </c>
      <c r="K9" s="39" t="s">
        <v>117</v>
      </c>
      <c r="L9" s="38">
        <v>2</v>
      </c>
      <c r="M9" s="38" t="s">
        <v>148</v>
      </c>
      <c r="N9" s="38" t="s">
        <v>109</v>
      </c>
      <c r="S9" s="38" t="s">
        <v>134</v>
      </c>
      <c r="T9" s="38" t="s">
        <v>111</v>
      </c>
      <c r="U9" s="38" t="str">
        <f t="shared" si="0"/>
        <v>DébilFuerte</v>
      </c>
      <c r="V9" s="38" t="s">
        <v>134</v>
      </c>
    </row>
    <row r="10" spans="1:23" ht="21" x14ac:dyDescent="0.25">
      <c r="A10" s="40"/>
      <c r="B10" s="40"/>
      <c r="C10" s="40"/>
      <c r="D10" s="40"/>
      <c r="E10" s="40"/>
      <c r="K10" s="39" t="s">
        <v>130</v>
      </c>
      <c r="L10" s="38">
        <v>3</v>
      </c>
      <c r="M10" s="38" t="s">
        <v>149</v>
      </c>
      <c r="N10" s="38" t="s">
        <v>122</v>
      </c>
      <c r="S10" s="38" t="s">
        <v>134</v>
      </c>
      <c r="T10" s="38" t="s">
        <v>122</v>
      </c>
      <c r="U10" s="38" t="str">
        <f t="shared" si="0"/>
        <v>DébilModerado</v>
      </c>
      <c r="V10" s="38" t="s">
        <v>134</v>
      </c>
    </row>
    <row r="11" spans="1:23" ht="21" x14ac:dyDescent="0.25">
      <c r="A11" s="40"/>
      <c r="B11" s="40"/>
      <c r="C11" s="40"/>
      <c r="D11" s="40"/>
      <c r="E11" s="40"/>
      <c r="K11" s="39" t="s">
        <v>62</v>
      </c>
      <c r="L11" s="38">
        <v>4</v>
      </c>
      <c r="M11" s="38" t="s">
        <v>150</v>
      </c>
      <c r="N11" s="38" t="s">
        <v>132</v>
      </c>
      <c r="S11" s="38" t="s">
        <v>134</v>
      </c>
      <c r="T11" s="38" t="s">
        <v>134</v>
      </c>
      <c r="U11" s="38" t="str">
        <f t="shared" si="0"/>
        <v>DébilDébil</v>
      </c>
      <c r="V11" s="38" t="s">
        <v>134</v>
      </c>
    </row>
    <row r="12" spans="1:23" ht="21" x14ac:dyDescent="0.25">
      <c r="A12" s="40"/>
      <c r="B12" s="40"/>
      <c r="C12" s="40"/>
      <c r="D12" s="40"/>
      <c r="E12" s="40"/>
      <c r="K12" s="39" t="s">
        <v>144</v>
      </c>
      <c r="L12" s="38">
        <v>5</v>
      </c>
      <c r="M12" s="38" t="s">
        <v>151</v>
      </c>
      <c r="N12" s="38" t="s">
        <v>140</v>
      </c>
    </row>
    <row r="13" spans="1:23" ht="21" x14ac:dyDescent="0.25">
      <c r="A13" s="40"/>
      <c r="B13" s="40"/>
      <c r="C13" s="43"/>
      <c r="D13" s="40"/>
      <c r="E13" s="40"/>
      <c r="K13" s="39" t="s">
        <v>105</v>
      </c>
      <c r="L13" s="38">
        <v>1</v>
      </c>
      <c r="M13" s="38" t="s">
        <v>152</v>
      </c>
      <c r="N13" s="38" t="s">
        <v>109</v>
      </c>
    </row>
    <row r="14" spans="1:23" ht="21" x14ac:dyDescent="0.25">
      <c r="A14" s="40"/>
      <c r="B14" s="40"/>
      <c r="C14" s="43"/>
      <c r="D14" s="40"/>
      <c r="E14" s="40"/>
      <c r="K14" s="39" t="s">
        <v>118</v>
      </c>
      <c r="L14" s="38">
        <v>2</v>
      </c>
      <c r="M14" s="38" t="s">
        <v>153</v>
      </c>
      <c r="N14" s="38" t="s">
        <v>122</v>
      </c>
    </row>
    <row r="15" spans="1:23" ht="21" x14ac:dyDescent="0.25">
      <c r="A15" s="40"/>
      <c r="B15" s="40"/>
      <c r="C15" s="43"/>
      <c r="D15" s="40"/>
      <c r="E15" s="40"/>
      <c r="K15" s="39" t="s">
        <v>122</v>
      </c>
      <c r="L15" s="38">
        <v>3</v>
      </c>
      <c r="M15" s="38" t="s">
        <v>154</v>
      </c>
      <c r="N15" s="38" t="s">
        <v>132</v>
      </c>
    </row>
    <row r="16" spans="1:23" ht="21" x14ac:dyDescent="0.25">
      <c r="A16" s="40"/>
      <c r="B16" s="40"/>
      <c r="C16" s="43"/>
      <c r="D16" s="40"/>
      <c r="E16" s="40"/>
      <c r="K16" s="39" t="s">
        <v>137</v>
      </c>
      <c r="L16" s="38">
        <v>4</v>
      </c>
      <c r="M16" s="38" t="s">
        <v>155</v>
      </c>
      <c r="N16" s="38" t="s">
        <v>140</v>
      </c>
    </row>
    <row r="17" spans="1:14" ht="21" x14ac:dyDescent="0.25">
      <c r="A17" s="40"/>
      <c r="B17" s="40"/>
      <c r="C17" s="43"/>
      <c r="D17" s="40"/>
      <c r="E17" s="40"/>
      <c r="K17" s="39" t="s">
        <v>145</v>
      </c>
      <c r="L17" s="38">
        <v>5</v>
      </c>
      <c r="M17" s="38" t="s">
        <v>156</v>
      </c>
      <c r="N17" s="38" t="s">
        <v>140</v>
      </c>
    </row>
    <row r="18" spans="1:14" ht="21" x14ac:dyDescent="0.25">
      <c r="A18" s="40"/>
      <c r="B18" s="40"/>
      <c r="C18" s="43"/>
      <c r="D18" s="40"/>
      <c r="E18" s="40"/>
      <c r="J18" s="38">
        <v>-1</v>
      </c>
      <c r="K18" s="39" t="s">
        <v>61</v>
      </c>
      <c r="M18" s="38" t="s">
        <v>157</v>
      </c>
      <c r="N18" s="38" t="s">
        <v>122</v>
      </c>
    </row>
    <row r="19" spans="1:14" ht="21" x14ac:dyDescent="0.25">
      <c r="A19" s="40"/>
      <c r="B19" s="40"/>
      <c r="C19" s="43"/>
      <c r="D19" s="40"/>
      <c r="E19" s="40"/>
      <c r="J19" s="38">
        <v>0</v>
      </c>
      <c r="K19" s="39" t="s">
        <v>61</v>
      </c>
      <c r="M19" s="38" t="s">
        <v>158</v>
      </c>
      <c r="N19" s="38" t="s">
        <v>132</v>
      </c>
    </row>
    <row r="20" spans="1:14" ht="21" x14ac:dyDescent="0.25">
      <c r="A20" s="40"/>
      <c r="B20" s="40"/>
      <c r="C20" s="43"/>
      <c r="D20" s="40"/>
      <c r="E20" s="40"/>
      <c r="J20" s="38">
        <v>1</v>
      </c>
      <c r="K20" s="39" t="s">
        <v>61</v>
      </c>
      <c r="M20" s="38" t="s">
        <v>159</v>
      </c>
      <c r="N20" s="38" t="s">
        <v>132</v>
      </c>
    </row>
    <row r="21" spans="1:14" x14ac:dyDescent="0.2">
      <c r="J21" s="38">
        <v>2</v>
      </c>
      <c r="K21" s="39" t="s">
        <v>117</v>
      </c>
      <c r="M21" s="38" t="s">
        <v>160</v>
      </c>
      <c r="N21" s="38" t="s">
        <v>140</v>
      </c>
    </row>
    <row r="22" spans="1:14" x14ac:dyDescent="0.2">
      <c r="J22" s="38">
        <v>3</v>
      </c>
      <c r="K22" s="39" t="s">
        <v>130</v>
      </c>
      <c r="M22" s="38" t="s">
        <v>161</v>
      </c>
      <c r="N22" s="38" t="s">
        <v>140</v>
      </c>
    </row>
    <row r="23" spans="1:14" x14ac:dyDescent="0.2">
      <c r="J23" s="38">
        <v>4</v>
      </c>
      <c r="K23" s="39" t="s">
        <v>62</v>
      </c>
      <c r="M23" s="38" t="s">
        <v>162</v>
      </c>
      <c r="N23" s="38" t="s">
        <v>132</v>
      </c>
    </row>
    <row r="24" spans="1:14" x14ac:dyDescent="0.2">
      <c r="J24" s="38">
        <v>5</v>
      </c>
      <c r="K24" s="39" t="s">
        <v>144</v>
      </c>
      <c r="M24" s="38" t="s">
        <v>163</v>
      </c>
      <c r="N24" s="38" t="s">
        <v>132</v>
      </c>
    </row>
    <row r="25" spans="1:14" x14ac:dyDescent="0.2">
      <c r="B25" s="37" t="s">
        <v>164</v>
      </c>
      <c r="C25" s="37" t="s">
        <v>165</v>
      </c>
      <c r="E25" s="37" t="s">
        <v>7</v>
      </c>
      <c r="G25" s="37" t="s">
        <v>166</v>
      </c>
      <c r="M25" s="38" t="s">
        <v>167</v>
      </c>
      <c r="N25" s="38" t="s">
        <v>140</v>
      </c>
    </row>
    <row r="26" spans="1:14" x14ac:dyDescent="0.2">
      <c r="B26" s="38" t="s">
        <v>168</v>
      </c>
      <c r="C26" s="38" t="s">
        <v>169</v>
      </c>
      <c r="D26" s="38" t="s">
        <v>191</v>
      </c>
      <c r="E26" s="38" t="s">
        <v>170</v>
      </c>
      <c r="G26" s="38" t="s">
        <v>107</v>
      </c>
      <c r="J26" s="38">
        <v>-1</v>
      </c>
      <c r="K26" s="39" t="s">
        <v>105</v>
      </c>
      <c r="M26" s="38" t="s">
        <v>171</v>
      </c>
      <c r="N26" s="38" t="s">
        <v>140</v>
      </c>
    </row>
    <row r="27" spans="1:14" x14ac:dyDescent="0.2">
      <c r="B27" s="38" t="s">
        <v>172</v>
      </c>
      <c r="C27" s="38" t="s">
        <v>173</v>
      </c>
      <c r="D27" s="38" t="s">
        <v>192</v>
      </c>
      <c r="E27" s="38" t="s">
        <v>174</v>
      </c>
      <c r="G27" s="38" t="s">
        <v>175</v>
      </c>
      <c r="J27" s="38">
        <v>0</v>
      </c>
      <c r="K27" s="39" t="s">
        <v>105</v>
      </c>
      <c r="M27" s="38" t="s">
        <v>176</v>
      </c>
      <c r="N27" s="38" t="s">
        <v>140</v>
      </c>
    </row>
    <row r="28" spans="1:14" x14ac:dyDescent="0.2">
      <c r="C28" s="38" t="s">
        <v>177</v>
      </c>
      <c r="D28" s="38" t="s">
        <v>193</v>
      </c>
      <c r="E28" s="38" t="s">
        <v>178</v>
      </c>
      <c r="J28" s="38">
        <v>1</v>
      </c>
      <c r="K28" s="39" t="s">
        <v>105</v>
      </c>
    </row>
    <row r="29" spans="1:14" x14ac:dyDescent="0.2">
      <c r="G29" s="38" t="s">
        <v>107</v>
      </c>
      <c r="J29" s="38">
        <v>2</v>
      </c>
      <c r="K29" s="39" t="s">
        <v>118</v>
      </c>
    </row>
    <row r="30" spans="1:14" x14ac:dyDescent="0.2">
      <c r="G30" s="38" t="s">
        <v>179</v>
      </c>
      <c r="J30" s="38">
        <v>3</v>
      </c>
      <c r="K30" s="39" t="s">
        <v>122</v>
      </c>
    </row>
    <row r="31" spans="1:14" x14ac:dyDescent="0.2">
      <c r="J31" s="38">
        <v>4</v>
      </c>
      <c r="K31" s="39" t="s">
        <v>137</v>
      </c>
    </row>
    <row r="32" spans="1:14" x14ac:dyDescent="0.2">
      <c r="J32" s="38">
        <v>5</v>
      </c>
      <c r="K32" s="39" t="s">
        <v>145</v>
      </c>
    </row>
  </sheetData>
  <sheetProtection selectLockedCells="1"/>
  <mergeCells count="1">
    <mergeCell ref="S2:V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DC68DEC931894C9501D5CF1F37FF97" ma:contentTypeVersion="10" ma:contentTypeDescription="Crear nuevo documento." ma:contentTypeScope="" ma:versionID="31810d9265db0fe095ce1a59e5e16d42">
  <xsd:schema xmlns:xsd="http://www.w3.org/2001/XMLSchema" xmlns:xs="http://www.w3.org/2001/XMLSchema" xmlns:p="http://schemas.microsoft.com/office/2006/metadata/properties" xmlns:ns3="a73926ee-391e-43c7-8ce8-9c2728cd45f8" xmlns:ns4="31522cbd-449e-4f17-83d7-d383f3295077" targetNamespace="http://schemas.microsoft.com/office/2006/metadata/properties" ma:root="true" ma:fieldsID="d5283c591db0d983086b2c560a3a3a98" ns3:_="" ns4:_="">
    <xsd:import namespace="a73926ee-391e-43c7-8ce8-9c2728cd45f8"/>
    <xsd:import namespace="31522cbd-449e-4f17-83d7-d383f32950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926ee-391e-43c7-8ce8-9c2728cd4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22cbd-449e-4f17-83d7-d383f329507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498745-A27B-4B22-802C-F658D9CD0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926ee-391e-43c7-8ce8-9c2728cd45f8"/>
    <ds:schemaRef ds:uri="31522cbd-449e-4f17-83d7-d383f3295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A20AF5-BAFC-4742-B6AB-BD90A1F25268}">
  <ds:schemaRefs>
    <ds:schemaRef ds:uri="http://schemas.microsoft.com/sharepoint/v3/contenttype/forms"/>
  </ds:schemaRefs>
</ds:datastoreItem>
</file>

<file path=customXml/itemProps3.xml><?xml version="1.0" encoding="utf-8"?>
<ds:datastoreItem xmlns:ds="http://schemas.openxmlformats.org/officeDocument/2006/customXml" ds:itemID="{A477692C-EF78-472D-83F7-25D09EFE3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Matriz Riesgos Corrupción</vt:lpstr>
      <vt:lpstr>Descripción del Control </vt:lpstr>
      <vt:lpstr>Riesgo Corrupción</vt:lpstr>
      <vt:lpstr>Listados</vt:lpstr>
      <vt:lpstr>'Matriz Riesgos Corrupción'!Área_de_impresión</vt:lpstr>
      <vt:lpstr>'Matriz Riesgos 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Microsoft Office User</cp:lastModifiedBy>
  <dcterms:created xsi:type="dcterms:W3CDTF">2020-08-31T01:37:35Z</dcterms:created>
  <dcterms:modified xsi:type="dcterms:W3CDTF">2022-01-31T23:36:50Z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0x010100C5DC68DEC931894C9501D5CF1F37FF97</vt:lpwstr>
  </property>
</Properties>
</file>