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diana.carreno\Desktop\Dirección Financiera 2019\Ejecución Detallada\Febrero\"/>
    </mc:Choice>
  </mc:AlternateContent>
  <xr:revisionPtr revIDLastSave="0" documentId="13_ncr:1_{F85F2845-2188-417D-A459-6BADA6640EC1}" xr6:coauthVersionLast="36" xr6:coauthVersionMax="36" xr10:uidLastSave="{00000000-0000-0000-0000-000000000000}"/>
  <bookViews>
    <workbookView xWindow="750" yWindow="2010" windowWidth="9180" windowHeight="4395" tabRatio="793" firstSheet="42" activeTab="52" xr2:uid="{00000000-000D-0000-FFFF-FFFF00000000}"/>
  </bookViews>
  <sheets>
    <sheet name="Productos lácteos y ovoproducto" sheetId="78" r:id="rId1"/>
    <sheet name="Productos de molinería, almidon" sheetId="79" r:id="rId2"/>
    <sheet name="Bebidas" sheetId="80" r:id="rId3"/>
    <sheet name="Artículos textiles" sheetId="81" r:id="rId4"/>
    <sheet name="Dotación" sheetId="41" r:id="rId5"/>
    <sheet name="Productos de madera" sheetId="84" r:id="rId6"/>
    <sheet name="Pasta o pulpa, papel" sheetId="85" r:id="rId7"/>
    <sheet name="Productos de petróleo y combust" sheetId="22" r:id="rId8"/>
    <sheet name="Químicos básicos" sheetId="86" r:id="rId9"/>
    <sheet name="Otros productos químicos" sheetId="87" r:id="rId10"/>
    <sheet name="Productos de caucho y plástico" sheetId="88" r:id="rId11"/>
    <sheet name="Vidrio y productos de vidrio" sheetId="89" r:id="rId12"/>
    <sheet name="Muebles" sheetId="90" r:id="rId13"/>
    <sheet name="Productos metálicos elaborados" sheetId="92" r:id="rId14"/>
    <sheet name="Maquinaria para usos especiales" sheetId="93" r:id="rId15"/>
    <sheet name="Maquinaria de oficina" sheetId="94" r:id="rId16"/>
    <sheet name="Maquinaria y aparatos eléctrico" sheetId="95" r:id="rId17"/>
    <sheet name="Servicios de transporte" sheetId="96" r:id="rId18"/>
    <sheet name="Servicios de mensajería" sheetId="98" r:id="rId19"/>
    <sheet name="Seguros entidad" sheetId="99" r:id="rId20"/>
    <sheet name="Servicios Financieros y Conexos" sheetId="28" r:id="rId21"/>
    <sheet name="Servicios de administración" sheetId="100" r:id="rId22"/>
    <sheet name="Servicios de arrendamiento" sheetId="101" r:id="rId23"/>
    <sheet name="Servicios de diseño y desarroll" sheetId="102" r:id="rId24"/>
    <sheet name="Derechos de uso de propiedad in" sheetId="126" r:id="rId25"/>
    <sheet name="Otros servicios profesionales" sheetId="63" r:id="rId26"/>
    <sheet name="Servicios de telefonía fija" sheetId="103" r:id="rId27"/>
    <sheet name="Servicios de telecomunicaciones" sheetId="104" r:id="rId28"/>
    <sheet name="Srvcs telecom. a través de inte" sheetId="105" r:id="rId29"/>
    <sheet name="Servicios de transmisión" sheetId="106" r:id="rId30"/>
    <sheet name="Servicios de protección" sheetId="107" r:id="rId31"/>
    <sheet name="Servicios de limpieza general" sheetId="108" r:id="rId32"/>
    <sheet name="Servicios de copia y reproducci" sheetId="109" r:id="rId33"/>
    <sheet name="Servicios de correo" sheetId="110" r:id="rId34"/>
    <sheet name="Servicios de organización" sheetId="111" r:id="rId35"/>
    <sheet name="Srvs de manto y rep. computador" sheetId="112" r:id="rId36"/>
    <sheet name="Srvs de manto y rep. maquinaria" sheetId="113" r:id="rId37"/>
    <sheet name="Srvs de manto y rep. ascensores" sheetId="114" r:id="rId38"/>
    <sheet name="Srvs de reparación de otros bie" sheetId="115" r:id="rId39"/>
    <sheet name="Servicios editoriales" sheetId="116" r:id="rId40"/>
    <sheet name="Energía" sheetId="117" r:id="rId41"/>
    <sheet name="Acueducto y alcantarillado" sheetId="118" r:id="rId42"/>
    <sheet name="Aseo" sheetId="119" r:id="rId43"/>
    <sheet name="Viáticos" sheetId="120" r:id="rId44"/>
    <sheet name="Capacitación" sheetId="121" r:id="rId45"/>
    <sheet name="Bienestar e incentivos" sheetId="122" r:id="rId46"/>
    <sheet name="Salud ocupacional" sheetId="123" r:id="rId47"/>
    <sheet name="Derechos de uso de productos" sheetId="21" r:id="rId48"/>
    <sheet name="Multas y sanciones" sheetId="124" r:id="rId49"/>
    <sheet name="Sentencias" sheetId="125" r:id="rId50"/>
    <sheet name="Nómina" sheetId="53" r:id="rId51"/>
    <sheet name="PASIVOS" sheetId="74" r:id="rId52"/>
    <sheet name="TOTAL" sheetId="17" r:id="rId53"/>
    <sheet name="SUSPENSION" sheetId="71" state="hidden" r:id="rId54"/>
  </sheets>
  <definedNames>
    <definedName name="_xlnm._FilterDatabase" localSheetId="3" hidden="1">'Artículos textiles'!$A$15:$K$16</definedName>
    <definedName name="_xlnm._FilterDatabase" localSheetId="2" hidden="1">Bebidas!$A$15:$K$16</definedName>
    <definedName name="_xlnm._FilterDatabase" localSheetId="47" hidden="1">'Derechos de uso de productos'!$A$15:$K$21</definedName>
    <definedName name="_xlnm._FilterDatabase" localSheetId="4" hidden="1">Dotación!$A$15:$K$16</definedName>
    <definedName name="_xlnm._FilterDatabase" localSheetId="6" hidden="1">'Pasta o pulpa, papel'!$A$15:$K$16</definedName>
    <definedName name="_xlnm._FilterDatabase" localSheetId="5" hidden="1">'Productos de madera'!$A$15:$K$16</definedName>
    <definedName name="_xlnm._FilterDatabase" localSheetId="1" hidden="1">'Productos de molinería, almidon'!$A$15:$K$16</definedName>
    <definedName name="_xlnm._FilterDatabase" localSheetId="0" hidden="1">'Productos lácteos y ovoproducto'!$A$15:$K$16</definedName>
    <definedName name="_xlnm.Print_Area" localSheetId="41">'Acueducto y alcantarillado'!$A$1:$K$26</definedName>
    <definedName name="_xlnm.Print_Area" localSheetId="3">'Artículos textiles'!$A$1:$K$27</definedName>
    <definedName name="_xlnm.Print_Area" localSheetId="42">Aseo!$A$1:$K$27</definedName>
    <definedName name="_xlnm.Print_Area" localSheetId="2">Bebidas!$A$1:$K$27</definedName>
    <definedName name="_xlnm.Print_Area" localSheetId="45">'Bienestar e incentivos'!$A$1:$K$27</definedName>
    <definedName name="_xlnm.Print_Area" localSheetId="44">Capacitación!$A$1:$K$27</definedName>
    <definedName name="_xlnm.Print_Area" localSheetId="47">'Derechos de uso de productos'!$A$1:$K$27</definedName>
    <definedName name="_xlnm.Print_Area" localSheetId="24">'Derechos de uso de propiedad in'!$A$1:$K$27</definedName>
    <definedName name="_xlnm.Print_Area" localSheetId="4">Dotación!$A$1:$K$27</definedName>
    <definedName name="_xlnm.Print_Area" localSheetId="40">Energía!$A$1:$K$37</definedName>
    <definedName name="_xlnm.Print_Area" localSheetId="15">'Maquinaria de oficina'!$A$1:$K$27</definedName>
    <definedName name="_xlnm.Print_Area" localSheetId="14">'Maquinaria para usos especiales'!$A$1:$K$27</definedName>
    <definedName name="_xlnm.Print_Area" localSheetId="16">'Maquinaria y aparatos eléctrico'!$A$1:$K$27</definedName>
    <definedName name="_xlnm.Print_Area" localSheetId="12">Muebles!$A$1:$K$27</definedName>
    <definedName name="_xlnm.Print_Area" localSheetId="48">'Multas y sanciones'!$A$1:$K$27</definedName>
    <definedName name="_xlnm.Print_Area" localSheetId="50">Nómina!$A$1:$K$35</definedName>
    <definedName name="_xlnm.Print_Area" localSheetId="9">'Otros productos químicos'!$A$1:$K$27</definedName>
    <definedName name="_xlnm.Print_Area" localSheetId="25">'Otros servicios profesionales'!$A$1:$K$27</definedName>
    <definedName name="_xlnm.Print_Area" localSheetId="6">'Pasta o pulpa, papel'!$A$1:$K$27</definedName>
    <definedName name="_xlnm.Print_Area" localSheetId="10">'Productos de caucho y plástico'!$A$1:$K$27</definedName>
    <definedName name="_xlnm.Print_Area" localSheetId="5">'Productos de madera'!$A$1:$K$27</definedName>
    <definedName name="_xlnm.Print_Area" localSheetId="1">'Productos de molinería, almidon'!$A$1:$K$27</definedName>
    <definedName name="_xlnm.Print_Area" localSheetId="7">'Productos de petróleo y combust'!$A$1:$K$27</definedName>
    <definedName name="_xlnm.Print_Area" localSheetId="0">'Productos lácteos y ovoproducto'!$A$1:$K$27</definedName>
    <definedName name="_xlnm.Print_Area" localSheetId="13">'Productos metálicos elaborados'!$A$1:$K$27</definedName>
    <definedName name="_xlnm.Print_Area" localSheetId="8">'Químicos básicos'!$A$1:$K$27</definedName>
    <definedName name="_xlnm.Print_Area" localSheetId="46">'Salud ocupacional'!$A$1:$K$27</definedName>
    <definedName name="_xlnm.Print_Area" localSheetId="19">'Seguros entidad'!$A$1:$K$27</definedName>
    <definedName name="_xlnm.Print_Area" localSheetId="49">Sentencias!$A$1:$K$27</definedName>
    <definedName name="_xlnm.Print_Area" localSheetId="21">'Servicios de administración'!$A$1:$K$27</definedName>
    <definedName name="_xlnm.Print_Area" localSheetId="22">'Servicios de arrendamiento'!$A$1:$K$27</definedName>
    <definedName name="_xlnm.Print_Area" localSheetId="32">'Servicios de copia y reproducci'!$A$1:$K$27</definedName>
    <definedName name="_xlnm.Print_Area" localSheetId="33">'Servicios de correo'!$A$1:$K$27</definedName>
    <definedName name="_xlnm.Print_Area" localSheetId="23">'Servicios de diseño y desarroll'!$A$1:$K$27</definedName>
    <definedName name="_xlnm.Print_Area" localSheetId="31">'Servicios de limpieza general'!$A$1:$K$27</definedName>
    <definedName name="_xlnm.Print_Area" localSheetId="18">'Servicios de mensajería'!$A$1:$K$27</definedName>
    <definedName name="_xlnm.Print_Area" localSheetId="34">'Servicios de organización'!$A$1:$K$27</definedName>
    <definedName name="_xlnm.Print_Area" localSheetId="30">'Servicios de protección'!$A$1:$K$27</definedName>
    <definedName name="_xlnm.Print_Area" localSheetId="27">'Servicios de telecomunicaciones'!$A$1:$K$27</definedName>
    <definedName name="_xlnm.Print_Area" localSheetId="26">'Servicios de telefonía fija'!$A$1:$K$27</definedName>
    <definedName name="_xlnm.Print_Area" localSheetId="29">'Servicios de transmisión'!$A$1:$K$27</definedName>
    <definedName name="_xlnm.Print_Area" localSheetId="17">'Servicios de transporte'!$A$1:$K$27</definedName>
    <definedName name="_xlnm.Print_Area" localSheetId="39">'Servicios editoriales'!$A$1:$K$27</definedName>
    <definedName name="_xlnm.Print_Area" localSheetId="20">'Servicios Financieros y Conexos'!$A$1:$K$27</definedName>
    <definedName name="_xlnm.Print_Area" localSheetId="28">'Srvcs telecom. a través de inte'!$A$1:$K$27</definedName>
    <definedName name="_xlnm.Print_Area" localSheetId="37">'Srvs de manto y rep. ascensores'!$A$1:$K$27</definedName>
    <definedName name="_xlnm.Print_Area" localSheetId="35">'Srvs de manto y rep. computador'!$A$1:$K$27</definedName>
    <definedName name="_xlnm.Print_Area" localSheetId="36">'Srvs de manto y rep. maquinaria'!$A$1:$K$27</definedName>
    <definedName name="_xlnm.Print_Area" localSheetId="38">'Srvs de reparación de otros bie'!$A$1:$K$27</definedName>
    <definedName name="_xlnm.Print_Area" localSheetId="53">SUSPENSION!$A$1:$H$36</definedName>
    <definedName name="_xlnm.Print_Area" localSheetId="52">TOTAL!$A$1:$M$62</definedName>
    <definedName name="_xlnm.Print_Area" localSheetId="43">Viáticos!$A$1:$K$27</definedName>
    <definedName name="_xlnm.Print_Area" localSheetId="11">'Vidrio y productos de vidrio'!$A$1:$K$27</definedName>
    <definedName name="_xlnm.Print_Titles" localSheetId="41">'Acueducto y alcantarillado'!$15:$16</definedName>
    <definedName name="_xlnm.Print_Titles" localSheetId="3">'Artículos textiles'!$15:$16</definedName>
    <definedName name="_xlnm.Print_Titles" localSheetId="42">Aseo!$15:$16</definedName>
    <definedName name="_xlnm.Print_Titles" localSheetId="2">Bebidas!$15:$16</definedName>
    <definedName name="_xlnm.Print_Titles" localSheetId="45">'Bienestar e incentivos'!$15:$16</definedName>
    <definedName name="_xlnm.Print_Titles" localSheetId="44">Capacitación!$15:$16</definedName>
    <definedName name="_xlnm.Print_Titles" localSheetId="24">'Derechos de uso de propiedad in'!$15:$16</definedName>
    <definedName name="_xlnm.Print_Titles" localSheetId="40">Energía!$15:$16</definedName>
    <definedName name="_xlnm.Print_Titles" localSheetId="48">'Multas y sanciones'!$15:$16</definedName>
    <definedName name="_xlnm.Print_Titles" localSheetId="25">'Otros servicios profesionales'!$15:$16</definedName>
    <definedName name="_xlnm.Print_Titles" localSheetId="1">'Productos de molinería, almidon'!$15:$16</definedName>
    <definedName name="_xlnm.Print_Titles" localSheetId="0">'Productos lácteos y ovoproducto'!$15:$16</definedName>
    <definedName name="_xlnm.Print_Titles" localSheetId="46">'Salud ocupacional'!$15:$16</definedName>
    <definedName name="_xlnm.Print_Titles" localSheetId="49">Sentencias!$15:$16</definedName>
    <definedName name="_xlnm.Print_Titles" localSheetId="21">'Servicios de administración'!$15:$16</definedName>
    <definedName name="_xlnm.Print_Titles" localSheetId="22">'Servicios de arrendamiento'!$15:$16</definedName>
    <definedName name="_xlnm.Print_Titles" localSheetId="32">'Servicios de copia y reproducci'!$15:$16</definedName>
    <definedName name="_xlnm.Print_Titles" localSheetId="33">'Servicios de correo'!$15:$16</definedName>
    <definedName name="_xlnm.Print_Titles" localSheetId="23">'Servicios de diseño y desarroll'!$15:$16</definedName>
    <definedName name="_xlnm.Print_Titles" localSheetId="31">'Servicios de limpieza general'!$15:$16</definedName>
    <definedName name="_xlnm.Print_Titles" localSheetId="34">'Servicios de organización'!$15:$16</definedName>
    <definedName name="_xlnm.Print_Titles" localSheetId="30">'Servicios de protección'!$15:$16</definedName>
    <definedName name="_xlnm.Print_Titles" localSheetId="27">'Servicios de telecomunicaciones'!$15:$16</definedName>
    <definedName name="_xlnm.Print_Titles" localSheetId="26">'Servicios de telefonía fija'!$15:$16</definedName>
    <definedName name="_xlnm.Print_Titles" localSheetId="29">'Servicios de transmisión'!$15:$16</definedName>
    <definedName name="_xlnm.Print_Titles" localSheetId="39">'Servicios editoriales'!$15:$16</definedName>
    <definedName name="_xlnm.Print_Titles" localSheetId="20">'Servicios Financieros y Conexos'!$15:$16</definedName>
    <definedName name="_xlnm.Print_Titles" localSheetId="28">'Srvcs telecom. a través de inte'!$15:$16</definedName>
    <definedName name="_xlnm.Print_Titles" localSheetId="37">'Srvs de manto y rep. ascensores'!$15:$16</definedName>
    <definedName name="_xlnm.Print_Titles" localSheetId="35">'Srvs de manto y rep. computador'!$15:$16</definedName>
    <definedName name="_xlnm.Print_Titles" localSheetId="36">'Srvs de manto y rep. maquinaria'!$15:$16</definedName>
    <definedName name="_xlnm.Print_Titles" localSheetId="38">'Srvs de reparación de otros bie'!$15:$16</definedName>
    <definedName name="_xlnm.Print_Titles" localSheetId="43">Viáticos!$15:$16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23" i="74" l="1"/>
  <c r="K23" i="74"/>
  <c r="I23" i="74"/>
  <c r="J23" i="125"/>
  <c r="K23" i="125"/>
  <c r="I23" i="125"/>
  <c r="J23" i="124"/>
  <c r="K23" i="124"/>
  <c r="I23" i="124"/>
  <c r="J23" i="123"/>
  <c r="K23" i="123"/>
  <c r="I23" i="123"/>
  <c r="J23" i="122"/>
  <c r="K23" i="122"/>
  <c r="I23" i="122"/>
  <c r="J23" i="121"/>
  <c r="K23" i="121"/>
  <c r="I23" i="121"/>
  <c r="J23" i="120"/>
  <c r="K23" i="120"/>
  <c r="I23" i="120"/>
  <c r="J23" i="119"/>
  <c r="K23" i="119"/>
  <c r="I23" i="119"/>
  <c r="J22" i="118"/>
  <c r="I22" i="118"/>
  <c r="J33" i="117"/>
  <c r="K33" i="117"/>
  <c r="I33" i="117"/>
  <c r="J23" i="116"/>
  <c r="K23" i="116"/>
  <c r="I23" i="116"/>
  <c r="J23" i="115"/>
  <c r="K23" i="115"/>
  <c r="I23" i="115"/>
  <c r="J23" i="114"/>
  <c r="K23" i="114"/>
  <c r="I23" i="114"/>
  <c r="J23" i="113"/>
  <c r="K23" i="113"/>
  <c r="I23" i="113"/>
  <c r="J23" i="112"/>
  <c r="K23" i="112"/>
  <c r="I23" i="112"/>
  <c r="J23" i="111"/>
  <c r="K23" i="111"/>
  <c r="I23" i="111"/>
  <c r="J23" i="110"/>
  <c r="K23" i="110"/>
  <c r="I23" i="110"/>
  <c r="J23" i="109"/>
  <c r="K23" i="109"/>
  <c r="I23" i="109"/>
  <c r="J23" i="108"/>
  <c r="I23" i="108"/>
  <c r="J23" i="107"/>
  <c r="K23" i="107"/>
  <c r="I23" i="107"/>
  <c r="J23" i="105"/>
  <c r="K23" i="105"/>
  <c r="I23" i="105"/>
  <c r="J23" i="104"/>
  <c r="K23" i="104"/>
  <c r="I23" i="104"/>
  <c r="J23" i="103"/>
  <c r="K23" i="103"/>
  <c r="I23" i="103"/>
  <c r="J23" i="106"/>
  <c r="K23" i="106"/>
  <c r="I23" i="106"/>
  <c r="J23" i="63"/>
  <c r="K23" i="63"/>
  <c r="I23" i="63"/>
  <c r="K31" i="53"/>
  <c r="K18" i="53"/>
  <c r="K19" i="53"/>
  <c r="K20" i="53"/>
  <c r="K21" i="53"/>
  <c r="K22" i="53"/>
  <c r="K23" i="53"/>
  <c r="K24" i="53"/>
  <c r="K25" i="53"/>
  <c r="K26" i="53"/>
  <c r="K27" i="53"/>
  <c r="K28" i="53"/>
  <c r="K29" i="53"/>
  <c r="K30" i="53"/>
  <c r="K17" i="53"/>
  <c r="K26" i="117" l="1"/>
  <c r="K25" i="117"/>
  <c r="K24" i="117"/>
  <c r="K23" i="117"/>
  <c r="K22" i="117"/>
  <c r="K21" i="117"/>
  <c r="K20" i="117"/>
  <c r="K19" i="117"/>
  <c r="K27" i="117"/>
  <c r="K18" i="117"/>
  <c r="K17" i="117"/>
  <c r="J20" i="53"/>
  <c r="J31" i="53" s="1"/>
  <c r="I31" i="53"/>
  <c r="D24" i="17" l="1"/>
  <c r="E24" i="17"/>
  <c r="F24" i="17"/>
  <c r="I24" i="17"/>
  <c r="C24" i="17"/>
  <c r="D29" i="17"/>
  <c r="E29" i="17"/>
  <c r="F29" i="17"/>
  <c r="G29" i="17"/>
  <c r="H29" i="17"/>
  <c r="I29" i="17"/>
  <c r="J29" i="17"/>
  <c r="K29" i="17"/>
  <c r="L29" i="17"/>
  <c r="M29" i="17"/>
  <c r="C29" i="17"/>
  <c r="D31" i="17"/>
  <c r="E31" i="17"/>
  <c r="F31" i="17"/>
  <c r="I31" i="17"/>
  <c r="D30" i="17"/>
  <c r="E30" i="17"/>
  <c r="F30" i="17"/>
  <c r="G30" i="17"/>
  <c r="H30" i="17"/>
  <c r="I30" i="17"/>
  <c r="J30" i="17"/>
  <c r="K30" i="17"/>
  <c r="L30" i="17"/>
  <c r="M30" i="17"/>
  <c r="C30" i="17"/>
  <c r="D26" i="126"/>
  <c r="J23" i="126"/>
  <c r="I26" i="126" s="1"/>
  <c r="J26" i="126" s="1"/>
  <c r="I23" i="126"/>
  <c r="E26" i="126" s="1"/>
  <c r="F26" i="126" s="1"/>
  <c r="K22" i="126"/>
  <c r="K21" i="126"/>
  <c r="K20" i="126"/>
  <c r="K19" i="126"/>
  <c r="K18" i="126"/>
  <c r="K17" i="126"/>
  <c r="K23" i="126" s="1"/>
  <c r="K26" i="126" s="1"/>
  <c r="I13" i="126"/>
  <c r="G26" i="126" s="1"/>
  <c r="H26" i="126" l="1"/>
  <c r="D56" i="17"/>
  <c r="D55" i="17" s="1"/>
  <c r="E56" i="17"/>
  <c r="E55" i="17" s="1"/>
  <c r="F56" i="17"/>
  <c r="F55" i="17" s="1"/>
  <c r="G56" i="17"/>
  <c r="G55" i="17" s="1"/>
  <c r="I56" i="17"/>
  <c r="I55" i="17" s="1"/>
  <c r="C56" i="17"/>
  <c r="C55" i="17" s="1"/>
  <c r="B56" i="17"/>
  <c r="A56" i="17"/>
  <c r="D54" i="17"/>
  <c r="D53" i="17" s="1"/>
  <c r="E54" i="17"/>
  <c r="E53" i="17" s="1"/>
  <c r="F54" i="17"/>
  <c r="F53" i="17" s="1"/>
  <c r="I54" i="17"/>
  <c r="I53" i="17" s="1"/>
  <c r="C54" i="17"/>
  <c r="C53" i="17" s="1"/>
  <c r="B54" i="17"/>
  <c r="A54" i="17"/>
  <c r="D52" i="17"/>
  <c r="E52" i="17"/>
  <c r="F52" i="17"/>
  <c r="I52" i="17"/>
  <c r="K52" i="17"/>
  <c r="C52" i="17"/>
  <c r="B52" i="17"/>
  <c r="A52" i="17"/>
  <c r="D51" i="17"/>
  <c r="E51" i="17"/>
  <c r="F51" i="17"/>
  <c r="I51" i="17"/>
  <c r="K51" i="17"/>
  <c r="L51" i="17"/>
  <c r="C51" i="17"/>
  <c r="B51" i="17"/>
  <c r="A51" i="17"/>
  <c r="D50" i="17"/>
  <c r="E50" i="17"/>
  <c r="F50" i="17"/>
  <c r="I50" i="17"/>
  <c r="K50" i="17"/>
  <c r="C50" i="17"/>
  <c r="B50" i="17"/>
  <c r="A50" i="17"/>
  <c r="D49" i="17"/>
  <c r="E49" i="17"/>
  <c r="F49" i="17"/>
  <c r="G49" i="17"/>
  <c r="I49" i="17"/>
  <c r="M49" i="17"/>
  <c r="C49" i="17"/>
  <c r="B49" i="17"/>
  <c r="A49" i="17"/>
  <c r="D48" i="17"/>
  <c r="E48" i="17"/>
  <c r="F48" i="17"/>
  <c r="I48" i="17"/>
  <c r="C48" i="17"/>
  <c r="B48" i="17"/>
  <c r="A48" i="17"/>
  <c r="D47" i="17"/>
  <c r="E47" i="17"/>
  <c r="C47" i="17"/>
  <c r="B47" i="17"/>
  <c r="A47" i="17"/>
  <c r="D46" i="17"/>
  <c r="E46" i="17"/>
  <c r="I46" i="17"/>
  <c r="C46" i="17"/>
  <c r="B46" i="17"/>
  <c r="A46" i="17"/>
  <c r="D45" i="17"/>
  <c r="E45" i="17"/>
  <c r="F45" i="17"/>
  <c r="G45" i="17"/>
  <c r="H45" i="17"/>
  <c r="I45" i="17"/>
  <c r="C45" i="17"/>
  <c r="B45" i="17"/>
  <c r="A45" i="17"/>
  <c r="D44" i="17"/>
  <c r="E44" i="17"/>
  <c r="F44" i="17"/>
  <c r="I44" i="17"/>
  <c r="C44" i="17"/>
  <c r="B44" i="17"/>
  <c r="A44" i="17"/>
  <c r="D43" i="17"/>
  <c r="E43" i="17"/>
  <c r="F43" i="17"/>
  <c r="I43" i="17"/>
  <c r="C43" i="17"/>
  <c r="B43" i="17"/>
  <c r="A43" i="17"/>
  <c r="D42" i="17"/>
  <c r="E42" i="17"/>
  <c r="F42" i="17"/>
  <c r="I42" i="17"/>
  <c r="M42" i="17"/>
  <c r="C42" i="17"/>
  <c r="B42" i="17"/>
  <c r="A42" i="17"/>
  <c r="D41" i="17"/>
  <c r="E41" i="17"/>
  <c r="I41" i="17"/>
  <c r="C41" i="17"/>
  <c r="B41" i="17"/>
  <c r="A41" i="17"/>
  <c r="D40" i="17"/>
  <c r="E40" i="17"/>
  <c r="F40" i="17"/>
  <c r="G40" i="17"/>
  <c r="I40" i="17"/>
  <c r="C40" i="17"/>
  <c r="B40" i="17"/>
  <c r="A40" i="17"/>
  <c r="D39" i="17"/>
  <c r="E39" i="17"/>
  <c r="F39" i="17"/>
  <c r="I39" i="17"/>
  <c r="C39" i="17"/>
  <c r="B39" i="17"/>
  <c r="A39" i="17"/>
  <c r="D38" i="17"/>
  <c r="E38" i="17"/>
  <c r="F38" i="17"/>
  <c r="G38" i="17"/>
  <c r="I38" i="17"/>
  <c r="C38" i="17"/>
  <c r="B38" i="17"/>
  <c r="A38" i="17"/>
  <c r="D37" i="17"/>
  <c r="E37" i="17"/>
  <c r="F37" i="17"/>
  <c r="I37" i="17"/>
  <c r="C37" i="17"/>
  <c r="B37" i="17"/>
  <c r="A37" i="17"/>
  <c r="D36" i="17"/>
  <c r="E36" i="17"/>
  <c r="F36" i="17"/>
  <c r="I36" i="17"/>
  <c r="K36" i="17"/>
  <c r="C36" i="17"/>
  <c r="B36" i="17"/>
  <c r="A36" i="17"/>
  <c r="D35" i="17"/>
  <c r="E35" i="17"/>
  <c r="F35" i="17"/>
  <c r="I35" i="17"/>
  <c r="M35" i="17"/>
  <c r="C35" i="17"/>
  <c r="B35" i="17"/>
  <c r="A35" i="17"/>
  <c r="D34" i="17"/>
  <c r="E34" i="17"/>
  <c r="I34" i="17"/>
  <c r="C34" i="17"/>
  <c r="B34" i="17"/>
  <c r="A34" i="17"/>
  <c r="D33" i="17"/>
  <c r="E33" i="17"/>
  <c r="F33" i="17"/>
  <c r="I33" i="17"/>
  <c r="C33" i="17"/>
  <c r="B33" i="17"/>
  <c r="A33" i="17"/>
  <c r="D32" i="17"/>
  <c r="E32" i="17"/>
  <c r="F32" i="17"/>
  <c r="I32" i="17"/>
  <c r="C32" i="17"/>
  <c r="B32" i="17"/>
  <c r="A32" i="17"/>
  <c r="B29" i="17"/>
  <c r="A29" i="17"/>
  <c r="D28" i="17"/>
  <c r="E28" i="17"/>
  <c r="I28" i="17"/>
  <c r="C28" i="17"/>
  <c r="B28" i="17"/>
  <c r="A28" i="17"/>
  <c r="D27" i="17"/>
  <c r="E27" i="17"/>
  <c r="F27" i="17"/>
  <c r="G27" i="17"/>
  <c r="H27" i="17"/>
  <c r="I27" i="17"/>
  <c r="J27" i="17"/>
  <c r="K27" i="17"/>
  <c r="L27" i="17"/>
  <c r="M27" i="17"/>
  <c r="C27" i="17"/>
  <c r="B27" i="17"/>
  <c r="A27" i="17"/>
  <c r="D26" i="17"/>
  <c r="E26" i="17"/>
  <c r="F26" i="17"/>
  <c r="I26" i="17"/>
  <c r="C26" i="17"/>
  <c r="B26" i="17"/>
  <c r="A26" i="17"/>
  <c r="D25" i="17"/>
  <c r="E25" i="17"/>
  <c r="F25" i="17"/>
  <c r="G25" i="17"/>
  <c r="H25" i="17"/>
  <c r="I25" i="17"/>
  <c r="J25" i="17"/>
  <c r="K25" i="17"/>
  <c r="L25" i="17"/>
  <c r="M25" i="17"/>
  <c r="C25" i="17"/>
  <c r="B25" i="17"/>
  <c r="A25" i="17"/>
  <c r="B24" i="17"/>
  <c r="A24" i="17"/>
  <c r="D23" i="17"/>
  <c r="E23" i="17"/>
  <c r="F23" i="17"/>
  <c r="G23" i="17"/>
  <c r="H23" i="17"/>
  <c r="I23" i="17"/>
  <c r="J23" i="17"/>
  <c r="K23" i="17"/>
  <c r="L23" i="17"/>
  <c r="M23" i="17"/>
  <c r="C23" i="17"/>
  <c r="B23" i="17"/>
  <c r="A23" i="17"/>
  <c r="I26" i="125"/>
  <c r="K56" i="17" s="1"/>
  <c r="K55" i="17" s="1"/>
  <c r="G26" i="125"/>
  <c r="D26" i="125"/>
  <c r="E26" i="125"/>
  <c r="K22" i="125"/>
  <c r="K21" i="125"/>
  <c r="K20" i="125"/>
  <c r="K19" i="125"/>
  <c r="K18" i="125"/>
  <c r="K26" i="125" s="1"/>
  <c r="M56" i="17" s="1"/>
  <c r="M55" i="17" s="1"/>
  <c r="K17" i="125"/>
  <c r="I13" i="125"/>
  <c r="D26" i="124"/>
  <c r="I26" i="124"/>
  <c r="K54" i="17" s="1"/>
  <c r="K53" i="17" s="1"/>
  <c r="E26" i="124"/>
  <c r="G54" i="17" s="1"/>
  <c r="G53" i="17" s="1"/>
  <c r="H53" i="17" s="1"/>
  <c r="K22" i="124"/>
  <c r="K21" i="124"/>
  <c r="K20" i="124"/>
  <c r="K19" i="124"/>
  <c r="K18" i="124"/>
  <c r="K26" i="124" s="1"/>
  <c r="M54" i="17" s="1"/>
  <c r="M53" i="17" s="1"/>
  <c r="K17" i="124"/>
  <c r="I13" i="124"/>
  <c r="G26" i="124" s="1"/>
  <c r="D26" i="123"/>
  <c r="I26" i="123"/>
  <c r="J26" i="123" s="1"/>
  <c r="L52" i="17" s="1"/>
  <c r="E26" i="123"/>
  <c r="F26" i="123" s="1"/>
  <c r="H52" i="17" s="1"/>
  <c r="K22" i="123"/>
  <c r="K21" i="123"/>
  <c r="K20" i="123"/>
  <c r="K19" i="123"/>
  <c r="K18" i="123"/>
  <c r="K26" i="123" s="1"/>
  <c r="M52" i="17" s="1"/>
  <c r="K17" i="123"/>
  <c r="I13" i="123"/>
  <c r="G26" i="123" s="1"/>
  <c r="D26" i="122"/>
  <c r="I26" i="122"/>
  <c r="J26" i="122" s="1"/>
  <c r="E26" i="122"/>
  <c r="F26" i="122" s="1"/>
  <c r="H51" i="17" s="1"/>
  <c r="K22" i="122"/>
  <c r="K21" i="122"/>
  <c r="K20" i="122"/>
  <c r="K19" i="122"/>
  <c r="K18" i="122"/>
  <c r="K26" i="122" s="1"/>
  <c r="M51" i="17" s="1"/>
  <c r="K17" i="122"/>
  <c r="I13" i="122"/>
  <c r="G26" i="122" s="1"/>
  <c r="D26" i="121"/>
  <c r="I26" i="121"/>
  <c r="J26" i="121" s="1"/>
  <c r="L50" i="17" s="1"/>
  <c r="E26" i="121"/>
  <c r="F26" i="121" s="1"/>
  <c r="H50" i="17" s="1"/>
  <c r="K22" i="121"/>
  <c r="K21" i="121"/>
  <c r="K20" i="121"/>
  <c r="K26" i="121" s="1"/>
  <c r="M50" i="17" s="1"/>
  <c r="K19" i="121"/>
  <c r="K18" i="121"/>
  <c r="K17" i="121"/>
  <c r="I13" i="121"/>
  <c r="G26" i="121" s="1"/>
  <c r="I26" i="120"/>
  <c r="K49" i="17" s="1"/>
  <c r="G26" i="120"/>
  <c r="D26" i="120"/>
  <c r="E26" i="120"/>
  <c r="K22" i="120"/>
  <c r="K21" i="120"/>
  <c r="K20" i="120"/>
  <c r="K19" i="120"/>
  <c r="K18" i="120"/>
  <c r="K26" i="120" s="1"/>
  <c r="K17" i="120"/>
  <c r="I13" i="120"/>
  <c r="D26" i="119"/>
  <c r="I26" i="119"/>
  <c r="J26" i="119" s="1"/>
  <c r="L48" i="17" s="1"/>
  <c r="E26" i="119"/>
  <c r="F26" i="119" s="1"/>
  <c r="H48" i="17" s="1"/>
  <c r="K22" i="119"/>
  <c r="K21" i="119"/>
  <c r="K20" i="119"/>
  <c r="K19" i="119"/>
  <c r="K18" i="119"/>
  <c r="K17" i="119"/>
  <c r="I13" i="119"/>
  <c r="G26" i="119" s="1"/>
  <c r="D25" i="118"/>
  <c r="F47" i="17" s="1"/>
  <c r="I25" i="118"/>
  <c r="E25" i="118"/>
  <c r="K21" i="118"/>
  <c r="K20" i="118"/>
  <c r="K19" i="118"/>
  <c r="K18" i="118"/>
  <c r="K17" i="118"/>
  <c r="I13" i="118"/>
  <c r="G25" i="118" s="1"/>
  <c r="I47" i="17" s="1"/>
  <c r="D36" i="117"/>
  <c r="F46" i="17" s="1"/>
  <c r="I36" i="117"/>
  <c r="K46" i="17" s="1"/>
  <c r="E36" i="117"/>
  <c r="G46" i="17" s="1"/>
  <c r="K32" i="117"/>
  <c r="K31" i="117"/>
  <c r="K30" i="117"/>
  <c r="K29" i="117"/>
  <c r="K28" i="117"/>
  <c r="K36" i="117" s="1"/>
  <c r="M46" i="17" s="1"/>
  <c r="I13" i="117"/>
  <c r="G36" i="117" s="1"/>
  <c r="D26" i="116"/>
  <c r="I26" i="116"/>
  <c r="J26" i="116" s="1"/>
  <c r="L45" i="17" s="1"/>
  <c r="E26" i="116"/>
  <c r="F26" i="116" s="1"/>
  <c r="K22" i="116"/>
  <c r="K21" i="116"/>
  <c r="K20" i="116"/>
  <c r="K26" i="116" s="1"/>
  <c r="M45" i="17" s="1"/>
  <c r="K19" i="116"/>
  <c r="K18" i="116"/>
  <c r="K17" i="116"/>
  <c r="I13" i="116"/>
  <c r="G26" i="116" s="1"/>
  <c r="D26" i="115"/>
  <c r="I26" i="115"/>
  <c r="J26" i="115" s="1"/>
  <c r="L44" i="17" s="1"/>
  <c r="E26" i="115"/>
  <c r="F26" i="115" s="1"/>
  <c r="H44" i="17" s="1"/>
  <c r="K22" i="115"/>
  <c r="K21" i="115"/>
  <c r="K20" i="115"/>
  <c r="K19" i="115"/>
  <c r="K18" i="115"/>
  <c r="K26" i="115" s="1"/>
  <c r="M44" i="17" s="1"/>
  <c r="K17" i="115"/>
  <c r="I13" i="115"/>
  <c r="G26" i="115" s="1"/>
  <c r="D26" i="114"/>
  <c r="I26" i="114"/>
  <c r="J26" i="114" s="1"/>
  <c r="L43" i="17" s="1"/>
  <c r="E26" i="114"/>
  <c r="F26" i="114" s="1"/>
  <c r="H43" i="17" s="1"/>
  <c r="K22" i="114"/>
  <c r="K21" i="114"/>
  <c r="K20" i="114"/>
  <c r="K26" i="114" s="1"/>
  <c r="M43" i="17" s="1"/>
  <c r="K19" i="114"/>
  <c r="K18" i="114"/>
  <c r="K17" i="114"/>
  <c r="I13" i="114"/>
  <c r="G26" i="114" s="1"/>
  <c r="D26" i="113"/>
  <c r="I26" i="113"/>
  <c r="K42" i="17" s="1"/>
  <c r="E26" i="113"/>
  <c r="G42" i="17" s="1"/>
  <c r="K22" i="113"/>
  <c r="K21" i="113"/>
  <c r="K20" i="113"/>
  <c r="K19" i="113"/>
  <c r="K18" i="113"/>
  <c r="K26" i="113" s="1"/>
  <c r="K17" i="113"/>
  <c r="I13" i="113"/>
  <c r="G26" i="113" s="1"/>
  <c r="D26" i="112"/>
  <c r="I26" i="112"/>
  <c r="K41" i="17" s="1"/>
  <c r="E26" i="112"/>
  <c r="G41" i="17" s="1"/>
  <c r="K22" i="112"/>
  <c r="K21" i="112"/>
  <c r="K20" i="112"/>
  <c r="K26" i="112" s="1"/>
  <c r="M41" i="17" s="1"/>
  <c r="K19" i="112"/>
  <c r="K18" i="112"/>
  <c r="K17" i="112"/>
  <c r="I13" i="112"/>
  <c r="G26" i="112" s="1"/>
  <c r="D26" i="111"/>
  <c r="I26" i="111"/>
  <c r="K40" i="17" s="1"/>
  <c r="E26" i="111"/>
  <c r="F26" i="111" s="1"/>
  <c r="H40" i="17" s="1"/>
  <c r="K22" i="111"/>
  <c r="K21" i="111"/>
  <c r="K20" i="111"/>
  <c r="K19" i="111"/>
  <c r="K18" i="111"/>
  <c r="K26" i="111" s="1"/>
  <c r="M40" i="17" s="1"/>
  <c r="K17" i="111"/>
  <c r="I13" i="111"/>
  <c r="G26" i="111" s="1"/>
  <c r="D26" i="110"/>
  <c r="I26" i="110"/>
  <c r="K39" i="17" s="1"/>
  <c r="E26" i="110"/>
  <c r="G39" i="17" s="1"/>
  <c r="K22" i="110"/>
  <c r="K21" i="110"/>
  <c r="K20" i="110"/>
  <c r="K19" i="110"/>
  <c r="K18" i="110"/>
  <c r="K26" i="110" s="1"/>
  <c r="M39" i="17" s="1"/>
  <c r="K17" i="110"/>
  <c r="I13" i="110"/>
  <c r="G26" i="110" s="1"/>
  <c r="D26" i="109"/>
  <c r="H26" i="109" s="1"/>
  <c r="J38" i="17" s="1"/>
  <c r="I26" i="109"/>
  <c r="J26" i="109" s="1"/>
  <c r="L38" i="17" s="1"/>
  <c r="E26" i="109"/>
  <c r="F26" i="109" s="1"/>
  <c r="H38" i="17" s="1"/>
  <c r="K22" i="109"/>
  <c r="K21" i="109"/>
  <c r="K20" i="109"/>
  <c r="K26" i="109" s="1"/>
  <c r="M38" i="17" s="1"/>
  <c r="K19" i="109"/>
  <c r="K18" i="109"/>
  <c r="K17" i="109"/>
  <c r="I13" i="109"/>
  <c r="G26" i="109" s="1"/>
  <c r="G26" i="108"/>
  <c r="D26" i="108"/>
  <c r="I26" i="108"/>
  <c r="J26" i="108" s="1"/>
  <c r="L37" i="17" s="1"/>
  <c r="E26" i="108"/>
  <c r="G37" i="17" s="1"/>
  <c r="K22" i="108"/>
  <c r="K21" i="108"/>
  <c r="K20" i="108"/>
  <c r="K19" i="108"/>
  <c r="K18" i="108"/>
  <c r="K26" i="108" s="1"/>
  <c r="M37" i="17" s="1"/>
  <c r="K17" i="108"/>
  <c r="K23" i="108" s="1"/>
  <c r="I13" i="108"/>
  <c r="D26" i="107"/>
  <c r="I26" i="107"/>
  <c r="J26" i="107" s="1"/>
  <c r="L36" i="17" s="1"/>
  <c r="E26" i="107"/>
  <c r="F26" i="107" s="1"/>
  <c r="H36" i="17" s="1"/>
  <c r="K22" i="107"/>
  <c r="K21" i="107"/>
  <c r="K20" i="107"/>
  <c r="K19" i="107"/>
  <c r="K18" i="107"/>
  <c r="K17" i="107"/>
  <c r="I13" i="107"/>
  <c r="G26" i="107" s="1"/>
  <c r="I26" i="106"/>
  <c r="K35" i="17" s="1"/>
  <c r="D26" i="106"/>
  <c r="E26" i="106"/>
  <c r="G35" i="17" s="1"/>
  <c r="K22" i="106"/>
  <c r="K21" i="106"/>
  <c r="K20" i="106"/>
  <c r="K19" i="106"/>
  <c r="K18" i="106"/>
  <c r="K26" i="106" s="1"/>
  <c r="K17" i="106"/>
  <c r="I13" i="106"/>
  <c r="G26" i="106" s="1"/>
  <c r="I26" i="105"/>
  <c r="K34" i="17" s="1"/>
  <c r="D26" i="105"/>
  <c r="F34" i="17" s="1"/>
  <c r="E26" i="105"/>
  <c r="G34" i="17" s="1"/>
  <c r="K22" i="105"/>
  <c r="K21" i="105"/>
  <c r="K20" i="105"/>
  <c r="K19" i="105"/>
  <c r="K18" i="105"/>
  <c r="K26" i="105" s="1"/>
  <c r="M34" i="17" s="1"/>
  <c r="K17" i="105"/>
  <c r="I13" i="105"/>
  <c r="G26" i="105" s="1"/>
  <c r="G26" i="104"/>
  <c r="D26" i="104"/>
  <c r="I26" i="104"/>
  <c r="J26" i="104" s="1"/>
  <c r="L33" i="17" s="1"/>
  <c r="E26" i="104"/>
  <c r="G33" i="17" s="1"/>
  <c r="K22" i="104"/>
  <c r="K21" i="104"/>
  <c r="K20" i="104"/>
  <c r="K19" i="104"/>
  <c r="K18" i="104"/>
  <c r="K17" i="104"/>
  <c r="I13" i="104"/>
  <c r="D26" i="103"/>
  <c r="I26" i="103"/>
  <c r="J26" i="103" s="1"/>
  <c r="L32" i="17" s="1"/>
  <c r="E26" i="103"/>
  <c r="F26" i="103" s="1"/>
  <c r="H32" i="17" s="1"/>
  <c r="K22" i="103"/>
  <c r="K21" i="103"/>
  <c r="K20" i="103"/>
  <c r="K19" i="103"/>
  <c r="K18" i="103"/>
  <c r="K17" i="103"/>
  <c r="I13" i="103"/>
  <c r="G26" i="103" s="1"/>
  <c r="D26" i="102"/>
  <c r="J23" i="102"/>
  <c r="I26" i="102" s="1"/>
  <c r="I23" i="102"/>
  <c r="E26" i="102" s="1"/>
  <c r="K22" i="102"/>
  <c r="K21" i="102"/>
  <c r="K20" i="102"/>
  <c r="K19" i="102"/>
  <c r="K18" i="102"/>
  <c r="K17" i="102"/>
  <c r="K23" i="102" s="1"/>
  <c r="K26" i="102" s="1"/>
  <c r="I13" i="102"/>
  <c r="G26" i="102" s="1"/>
  <c r="D26" i="101"/>
  <c r="F28" i="17" s="1"/>
  <c r="J23" i="101"/>
  <c r="I26" i="101" s="1"/>
  <c r="K28" i="17" s="1"/>
  <c r="I23" i="101"/>
  <c r="E26" i="101" s="1"/>
  <c r="G28" i="17" s="1"/>
  <c r="K22" i="101"/>
  <c r="K21" i="101"/>
  <c r="K20" i="101"/>
  <c r="K19" i="101"/>
  <c r="K18" i="101"/>
  <c r="K17" i="101"/>
  <c r="I13" i="101"/>
  <c r="G26" i="101" s="1"/>
  <c r="D26" i="100"/>
  <c r="J23" i="100"/>
  <c r="I26" i="100" s="1"/>
  <c r="J26" i="100" s="1"/>
  <c r="I23" i="100"/>
  <c r="E26" i="100" s="1"/>
  <c r="F26" i="100" s="1"/>
  <c r="K22" i="100"/>
  <c r="K21" i="100"/>
  <c r="K20" i="100"/>
  <c r="K19" i="100"/>
  <c r="K18" i="100"/>
  <c r="K17" i="100"/>
  <c r="K23" i="100" s="1"/>
  <c r="K26" i="100" s="1"/>
  <c r="I13" i="100"/>
  <c r="G26" i="100" s="1"/>
  <c r="K18" i="28"/>
  <c r="K19" i="28"/>
  <c r="K20" i="28"/>
  <c r="K21" i="28"/>
  <c r="K22" i="28"/>
  <c r="K17" i="28"/>
  <c r="I13" i="28"/>
  <c r="G26" i="99"/>
  <c r="D26" i="99"/>
  <c r="J23" i="99"/>
  <c r="I26" i="99" s="1"/>
  <c r="I23" i="99"/>
  <c r="E26" i="99" s="1"/>
  <c r="K22" i="99"/>
  <c r="K21" i="99"/>
  <c r="K20" i="99"/>
  <c r="K19" i="99"/>
  <c r="K18" i="99"/>
  <c r="K17" i="99"/>
  <c r="K23" i="99" s="1"/>
  <c r="K26" i="99" s="1"/>
  <c r="I13" i="99"/>
  <c r="D26" i="98"/>
  <c r="J23" i="98"/>
  <c r="I26" i="98" s="1"/>
  <c r="I23" i="98"/>
  <c r="E26" i="98" s="1"/>
  <c r="K22" i="98"/>
  <c r="K21" i="98"/>
  <c r="K20" i="98"/>
  <c r="K19" i="98"/>
  <c r="K18" i="98"/>
  <c r="K17" i="98"/>
  <c r="K23" i="98" s="1"/>
  <c r="K26" i="98" s="1"/>
  <c r="M24" i="17" s="1"/>
  <c r="I13" i="98"/>
  <c r="G26" i="98" s="1"/>
  <c r="D26" i="96"/>
  <c r="J23" i="96"/>
  <c r="I26" i="96" s="1"/>
  <c r="I23" i="96"/>
  <c r="E26" i="96" s="1"/>
  <c r="K22" i="96"/>
  <c r="K21" i="96"/>
  <c r="K20" i="96"/>
  <c r="K19" i="96"/>
  <c r="K18" i="96"/>
  <c r="K17" i="96"/>
  <c r="K23" i="96" s="1"/>
  <c r="K26" i="96" s="1"/>
  <c r="I13" i="96"/>
  <c r="G26" i="96" s="1"/>
  <c r="D21" i="17"/>
  <c r="E21" i="17"/>
  <c r="F21" i="17"/>
  <c r="G21" i="17"/>
  <c r="H21" i="17"/>
  <c r="I21" i="17"/>
  <c r="J21" i="17"/>
  <c r="K21" i="17"/>
  <c r="L21" i="17"/>
  <c r="M21" i="17"/>
  <c r="C21" i="17"/>
  <c r="B21" i="17"/>
  <c r="A21" i="17"/>
  <c r="D20" i="17"/>
  <c r="E20" i="17"/>
  <c r="F20" i="17"/>
  <c r="G20" i="17"/>
  <c r="I20" i="17"/>
  <c r="K20" i="17"/>
  <c r="M20" i="17"/>
  <c r="C20" i="17"/>
  <c r="B20" i="17"/>
  <c r="A20" i="17"/>
  <c r="D19" i="17"/>
  <c r="E19" i="17"/>
  <c r="F19" i="17"/>
  <c r="G19" i="17"/>
  <c r="H19" i="17"/>
  <c r="I19" i="17"/>
  <c r="J19" i="17"/>
  <c r="K19" i="17"/>
  <c r="L19" i="17"/>
  <c r="M19" i="17"/>
  <c r="C19" i="17"/>
  <c r="B19" i="17"/>
  <c r="A19" i="17"/>
  <c r="D18" i="17"/>
  <c r="E18" i="17"/>
  <c r="F18" i="17"/>
  <c r="G18" i="17"/>
  <c r="H18" i="17"/>
  <c r="I18" i="17"/>
  <c r="J18" i="17"/>
  <c r="K18" i="17"/>
  <c r="L18" i="17"/>
  <c r="M18" i="17"/>
  <c r="C18" i="17"/>
  <c r="B18" i="17"/>
  <c r="A18" i="17"/>
  <c r="D17" i="17"/>
  <c r="E17" i="17"/>
  <c r="F17" i="17"/>
  <c r="I17" i="17"/>
  <c r="K17" i="17"/>
  <c r="L17" i="17"/>
  <c r="C17" i="17"/>
  <c r="B17" i="17"/>
  <c r="A17" i="17"/>
  <c r="D16" i="17"/>
  <c r="E16" i="17"/>
  <c r="F16" i="17"/>
  <c r="I16" i="17"/>
  <c r="K16" i="17"/>
  <c r="L16" i="17"/>
  <c r="C16" i="17"/>
  <c r="B16" i="17"/>
  <c r="A16" i="17"/>
  <c r="D15" i="17"/>
  <c r="E15" i="17"/>
  <c r="F15" i="17"/>
  <c r="I15" i="17"/>
  <c r="K15" i="17"/>
  <c r="L15" i="17"/>
  <c r="C15" i="17"/>
  <c r="B15" i="17"/>
  <c r="A15" i="17"/>
  <c r="D14" i="17"/>
  <c r="E14" i="17"/>
  <c r="F14" i="17"/>
  <c r="I14" i="17"/>
  <c r="K14" i="17"/>
  <c r="L14" i="17"/>
  <c r="C14" i="17"/>
  <c r="B14" i="17"/>
  <c r="A14" i="17"/>
  <c r="D13" i="17"/>
  <c r="E13" i="17"/>
  <c r="F13" i="17"/>
  <c r="I13" i="17"/>
  <c r="K13" i="17"/>
  <c r="L13" i="17"/>
  <c r="C13" i="17"/>
  <c r="B13" i="17"/>
  <c r="A13" i="17"/>
  <c r="D12" i="17"/>
  <c r="E12" i="17"/>
  <c r="F12" i="17"/>
  <c r="I12" i="17"/>
  <c r="K12" i="17"/>
  <c r="L12" i="17"/>
  <c r="C12" i="17"/>
  <c r="B12" i="17"/>
  <c r="A12" i="17"/>
  <c r="D11" i="17"/>
  <c r="E11" i="17"/>
  <c r="F11" i="17"/>
  <c r="I11" i="17"/>
  <c r="C11" i="17"/>
  <c r="B11" i="17"/>
  <c r="A11" i="17"/>
  <c r="D10" i="17"/>
  <c r="E10" i="17"/>
  <c r="F10" i="17"/>
  <c r="G10" i="17"/>
  <c r="H10" i="17"/>
  <c r="I10" i="17"/>
  <c r="J10" i="17"/>
  <c r="K10" i="17"/>
  <c r="L10" i="17"/>
  <c r="M10" i="17"/>
  <c r="C10" i="17"/>
  <c r="B10" i="17"/>
  <c r="A10" i="17"/>
  <c r="D8" i="17"/>
  <c r="E8" i="17"/>
  <c r="F8" i="17"/>
  <c r="I8" i="17"/>
  <c r="K8" i="17"/>
  <c r="L8" i="17"/>
  <c r="C8" i="17"/>
  <c r="B8" i="17"/>
  <c r="A8" i="17"/>
  <c r="D7" i="17"/>
  <c r="E7" i="17"/>
  <c r="F7" i="17"/>
  <c r="G7" i="17"/>
  <c r="I7" i="17"/>
  <c r="K7" i="17"/>
  <c r="L7" i="17"/>
  <c r="C7" i="17"/>
  <c r="B7" i="17"/>
  <c r="A7" i="17"/>
  <c r="D6" i="17"/>
  <c r="E6" i="17"/>
  <c r="F6" i="17"/>
  <c r="I6" i="17"/>
  <c r="K6" i="17"/>
  <c r="L6" i="17"/>
  <c r="C6" i="17"/>
  <c r="B6" i="17"/>
  <c r="A6" i="17"/>
  <c r="M5" i="17"/>
  <c r="L5" i="17"/>
  <c r="K5" i="17"/>
  <c r="J5" i="17"/>
  <c r="I5" i="17"/>
  <c r="H5" i="17"/>
  <c r="G5" i="17"/>
  <c r="F5" i="17"/>
  <c r="E5" i="17"/>
  <c r="D5" i="17"/>
  <c r="C5" i="17"/>
  <c r="B5" i="17"/>
  <c r="A5" i="17"/>
  <c r="I26" i="95"/>
  <c r="G26" i="95"/>
  <c r="D26" i="95"/>
  <c r="J23" i="95"/>
  <c r="I23" i="95"/>
  <c r="E26" i="95" s="1"/>
  <c r="K22" i="95"/>
  <c r="K21" i="95"/>
  <c r="K20" i="95"/>
  <c r="K19" i="95"/>
  <c r="K18" i="95"/>
  <c r="K17" i="95"/>
  <c r="K23" i="95" s="1"/>
  <c r="K26" i="95" s="1"/>
  <c r="I13" i="95"/>
  <c r="I26" i="94"/>
  <c r="G26" i="94"/>
  <c r="D26" i="94"/>
  <c r="J23" i="94"/>
  <c r="I23" i="94"/>
  <c r="E26" i="94" s="1"/>
  <c r="K22" i="94"/>
  <c r="K21" i="94"/>
  <c r="K20" i="94"/>
  <c r="K19" i="94"/>
  <c r="K18" i="94"/>
  <c r="K17" i="94"/>
  <c r="K23" i="94" s="1"/>
  <c r="K26" i="94" s="1"/>
  <c r="I13" i="94"/>
  <c r="I26" i="93"/>
  <c r="D26" i="93"/>
  <c r="J23" i="93"/>
  <c r="I23" i="93"/>
  <c r="E26" i="93" s="1"/>
  <c r="K22" i="93"/>
  <c r="K21" i="93"/>
  <c r="K20" i="93"/>
  <c r="K19" i="93"/>
  <c r="K18" i="93"/>
  <c r="K17" i="93"/>
  <c r="K23" i="93" s="1"/>
  <c r="K26" i="93" s="1"/>
  <c r="I13" i="93"/>
  <c r="G26" i="93" s="1"/>
  <c r="D26" i="92"/>
  <c r="J23" i="92"/>
  <c r="I26" i="92" s="1"/>
  <c r="J26" i="92" s="1"/>
  <c r="I23" i="92"/>
  <c r="E26" i="92" s="1"/>
  <c r="F26" i="92" s="1"/>
  <c r="K22" i="92"/>
  <c r="K21" i="92"/>
  <c r="K20" i="92"/>
  <c r="K19" i="92"/>
  <c r="K18" i="92"/>
  <c r="K17" i="92"/>
  <c r="K23" i="92" s="1"/>
  <c r="K26" i="92" s="1"/>
  <c r="I13" i="92"/>
  <c r="G26" i="92" s="1"/>
  <c r="I13" i="89"/>
  <c r="I23" i="89"/>
  <c r="E26" i="89" s="1"/>
  <c r="G16" i="17" s="1"/>
  <c r="J23" i="89"/>
  <c r="K18" i="89"/>
  <c r="K19" i="89"/>
  <c r="K20" i="89"/>
  <c r="K21" i="89"/>
  <c r="K22" i="89"/>
  <c r="I13" i="88"/>
  <c r="I23" i="88"/>
  <c r="E26" i="88" s="1"/>
  <c r="G15" i="17" s="1"/>
  <c r="J23" i="88"/>
  <c r="K18" i="88"/>
  <c r="K19" i="88"/>
  <c r="K20" i="88"/>
  <c r="K21" i="88"/>
  <c r="K22" i="88"/>
  <c r="I13" i="87"/>
  <c r="I23" i="87"/>
  <c r="E26" i="87" s="1"/>
  <c r="G14" i="17" s="1"/>
  <c r="J23" i="87"/>
  <c r="I26" i="87" s="1"/>
  <c r="K18" i="87"/>
  <c r="K19" i="87"/>
  <c r="K20" i="87"/>
  <c r="K21" i="87"/>
  <c r="K22" i="87"/>
  <c r="I13" i="86"/>
  <c r="G26" i="86" s="1"/>
  <c r="I23" i="86"/>
  <c r="J23" i="86"/>
  <c r="I26" i="86" s="1"/>
  <c r="K18" i="86"/>
  <c r="K19" i="86"/>
  <c r="K20" i="86"/>
  <c r="K21" i="86"/>
  <c r="K22" i="86"/>
  <c r="I13" i="22"/>
  <c r="I23" i="22"/>
  <c r="J23" i="22"/>
  <c r="K18" i="22"/>
  <c r="K19" i="22"/>
  <c r="K20" i="22"/>
  <c r="K21" i="22"/>
  <c r="K22" i="22"/>
  <c r="I13" i="85"/>
  <c r="I23" i="85"/>
  <c r="E26" i="85" s="1"/>
  <c r="G11" i="17" s="1"/>
  <c r="J23" i="85"/>
  <c r="I26" i="85" s="1"/>
  <c r="K11" i="17" s="1"/>
  <c r="K18" i="85"/>
  <c r="K19" i="85"/>
  <c r="K20" i="85"/>
  <c r="K21" i="85"/>
  <c r="K22" i="85"/>
  <c r="I13" i="84"/>
  <c r="G26" i="84" s="1"/>
  <c r="I23" i="84"/>
  <c r="E26" i="84" s="1"/>
  <c r="F26" i="84" s="1"/>
  <c r="J23" i="84"/>
  <c r="K23" i="84"/>
  <c r="K26" i="84" s="1"/>
  <c r="K18" i="84"/>
  <c r="K19" i="84"/>
  <c r="K20" i="84"/>
  <c r="K21" i="84"/>
  <c r="K22" i="84"/>
  <c r="I13" i="41"/>
  <c r="I23" i="41"/>
  <c r="J23" i="41"/>
  <c r="K23" i="41"/>
  <c r="K18" i="41"/>
  <c r="K19" i="41"/>
  <c r="K20" i="41"/>
  <c r="K21" i="41"/>
  <c r="K22" i="41"/>
  <c r="I13" i="81"/>
  <c r="G26" i="81" s="1"/>
  <c r="I23" i="81"/>
  <c r="E26" i="81" s="1"/>
  <c r="G8" i="17" s="1"/>
  <c r="J23" i="81"/>
  <c r="I26" i="81" s="1"/>
  <c r="K18" i="81"/>
  <c r="K19" i="81"/>
  <c r="K20" i="81"/>
  <c r="K21" i="81"/>
  <c r="K22" i="81"/>
  <c r="I13" i="80"/>
  <c r="G26" i="80" s="1"/>
  <c r="I23" i="80"/>
  <c r="E26" i="80" s="1"/>
  <c r="J23" i="80"/>
  <c r="I26" i="80" s="1"/>
  <c r="K18" i="80"/>
  <c r="K19" i="80"/>
  <c r="K20" i="80"/>
  <c r="K21" i="80"/>
  <c r="K22" i="80"/>
  <c r="I13" i="79"/>
  <c r="I23" i="79"/>
  <c r="E26" i="79" s="1"/>
  <c r="G6" i="17" s="1"/>
  <c r="J23" i="79"/>
  <c r="I26" i="79" s="1"/>
  <c r="K18" i="79"/>
  <c r="K19" i="79"/>
  <c r="K20" i="79"/>
  <c r="K21" i="79"/>
  <c r="K22" i="79"/>
  <c r="K23" i="78"/>
  <c r="K18" i="78"/>
  <c r="K19" i="78"/>
  <c r="K20" i="78"/>
  <c r="K21" i="78"/>
  <c r="K22" i="78"/>
  <c r="J23" i="78"/>
  <c r="I26" i="78" s="1"/>
  <c r="I23" i="78"/>
  <c r="E26" i="78" s="1"/>
  <c r="F26" i="78" s="1"/>
  <c r="I13" i="78"/>
  <c r="G26" i="78" s="1"/>
  <c r="I13" i="90"/>
  <c r="I23" i="90"/>
  <c r="E26" i="90" s="1"/>
  <c r="G17" i="17" s="1"/>
  <c r="J23" i="90"/>
  <c r="I26" i="90" s="1"/>
  <c r="K18" i="90"/>
  <c r="K19" i="90"/>
  <c r="K20" i="90"/>
  <c r="K21" i="90"/>
  <c r="K22" i="90"/>
  <c r="K17" i="90"/>
  <c r="K23" i="90" s="1"/>
  <c r="K17" i="89"/>
  <c r="K23" i="89" s="1"/>
  <c r="K26" i="89" s="1"/>
  <c r="M16" i="17" s="1"/>
  <c r="K17" i="88"/>
  <c r="K23" i="88" s="1"/>
  <c r="K17" i="87"/>
  <c r="K23" i="87" s="1"/>
  <c r="K26" i="87" s="1"/>
  <c r="M14" i="17" s="1"/>
  <c r="K17" i="86"/>
  <c r="K23" i="86" s="1"/>
  <c r="K26" i="86" s="1"/>
  <c r="M13" i="17" s="1"/>
  <c r="K17" i="22"/>
  <c r="K23" i="22" s="1"/>
  <c r="K17" i="85"/>
  <c r="K17" i="84"/>
  <c r="K17" i="41"/>
  <c r="K17" i="81"/>
  <c r="K17" i="80"/>
  <c r="K23" i="80" s="1"/>
  <c r="K17" i="79"/>
  <c r="K23" i="79" s="1"/>
  <c r="K26" i="79" s="1"/>
  <c r="M6" i="17" s="1"/>
  <c r="K17" i="78"/>
  <c r="I13" i="53"/>
  <c r="G26" i="90"/>
  <c r="D26" i="90"/>
  <c r="I26" i="89"/>
  <c r="D26" i="89"/>
  <c r="G26" i="89"/>
  <c r="G26" i="88"/>
  <c r="D26" i="88"/>
  <c r="I26" i="88"/>
  <c r="G26" i="87"/>
  <c r="D26" i="87"/>
  <c r="D26" i="86"/>
  <c r="E26" i="86"/>
  <c r="G13" i="17" s="1"/>
  <c r="G26" i="85"/>
  <c r="D26" i="85"/>
  <c r="D26" i="84"/>
  <c r="I26" i="84"/>
  <c r="D26" i="81"/>
  <c r="D26" i="80"/>
  <c r="G26" i="79"/>
  <c r="D26" i="79"/>
  <c r="D26" i="78"/>
  <c r="A31" i="17"/>
  <c r="B31" i="17"/>
  <c r="A59" i="17"/>
  <c r="B59" i="17"/>
  <c r="F22" i="17" l="1"/>
  <c r="F57" i="17" s="1"/>
  <c r="F25" i="118"/>
  <c r="H47" i="17" s="1"/>
  <c r="J25" i="118"/>
  <c r="L47" i="17" s="1"/>
  <c r="K22" i="118"/>
  <c r="K25" i="118" s="1"/>
  <c r="M47" i="17" s="1"/>
  <c r="G52" i="17"/>
  <c r="G51" i="17"/>
  <c r="G50" i="17"/>
  <c r="K45" i="17"/>
  <c r="K44" i="17"/>
  <c r="G44" i="17"/>
  <c r="K43" i="17"/>
  <c r="G43" i="17"/>
  <c r="H26" i="111"/>
  <c r="J40" i="17" s="1"/>
  <c r="K38" i="17"/>
  <c r="G36" i="17"/>
  <c r="K26" i="107"/>
  <c r="M36" i="17" s="1"/>
  <c r="K23" i="81"/>
  <c r="K26" i="81" s="1"/>
  <c r="M8" i="17" s="1"/>
  <c r="H26" i="108"/>
  <c r="J37" i="17" s="1"/>
  <c r="K26" i="119"/>
  <c r="M48" i="17" s="1"/>
  <c r="K32" i="17"/>
  <c r="K26" i="103"/>
  <c r="M32" i="17" s="1"/>
  <c r="K23" i="85"/>
  <c r="K26" i="85" s="1"/>
  <c r="M11" i="17" s="1"/>
  <c r="J26" i="98"/>
  <c r="L24" i="17" s="1"/>
  <c r="K24" i="17"/>
  <c r="F26" i="98"/>
  <c r="H24" i="17" s="1"/>
  <c r="G24" i="17"/>
  <c r="G32" i="17"/>
  <c r="K33" i="17"/>
  <c r="K26" i="104"/>
  <c r="M33" i="17" s="1"/>
  <c r="H26" i="112"/>
  <c r="J41" i="17" s="1"/>
  <c r="K37" i="17"/>
  <c r="K23" i="101"/>
  <c r="K26" i="101" s="1"/>
  <c r="M28" i="17" s="1"/>
  <c r="K47" i="17"/>
  <c r="F36" i="117"/>
  <c r="H46" i="17" s="1"/>
  <c r="J36" i="117"/>
  <c r="L46" i="17" s="1"/>
  <c r="G48" i="17"/>
  <c r="K48" i="17"/>
  <c r="G47" i="17"/>
  <c r="F41" i="17"/>
  <c r="F26" i="102"/>
  <c r="J26" i="102"/>
  <c r="F26" i="101"/>
  <c r="H28" i="17" s="1"/>
  <c r="J26" i="101"/>
  <c r="L28" i="17" s="1"/>
  <c r="L55" i="17"/>
  <c r="H55" i="17"/>
  <c r="F26" i="125"/>
  <c r="H56" i="17" s="1"/>
  <c r="J26" i="125"/>
  <c r="L56" i="17" s="1"/>
  <c r="H26" i="125"/>
  <c r="J56" i="17" s="1"/>
  <c r="J55" i="17" s="1"/>
  <c r="F26" i="124"/>
  <c r="H54" i="17" s="1"/>
  <c r="J26" i="124"/>
  <c r="L54" i="17" s="1"/>
  <c r="H26" i="124"/>
  <c r="J54" i="17" s="1"/>
  <c r="J53" i="17" s="1"/>
  <c r="H26" i="123"/>
  <c r="J52" i="17" s="1"/>
  <c r="H26" i="122"/>
  <c r="J51" i="17" s="1"/>
  <c r="H26" i="121"/>
  <c r="J50" i="17" s="1"/>
  <c r="F26" i="120"/>
  <c r="H49" i="17" s="1"/>
  <c r="J26" i="120"/>
  <c r="L49" i="17" s="1"/>
  <c r="H26" i="120"/>
  <c r="J49" i="17" s="1"/>
  <c r="H26" i="119"/>
  <c r="J48" i="17" s="1"/>
  <c r="H25" i="118"/>
  <c r="J47" i="17" s="1"/>
  <c r="H36" i="117"/>
  <c r="J46" i="17" s="1"/>
  <c r="H26" i="116"/>
  <c r="J45" i="17" s="1"/>
  <c r="H26" i="115"/>
  <c r="J44" i="17" s="1"/>
  <c r="H26" i="114"/>
  <c r="J43" i="17" s="1"/>
  <c r="F26" i="113"/>
  <c r="H42" i="17" s="1"/>
  <c r="J26" i="113"/>
  <c r="L42" i="17" s="1"/>
  <c r="H26" i="113"/>
  <c r="J42" i="17" s="1"/>
  <c r="F26" i="112"/>
  <c r="H41" i="17" s="1"/>
  <c r="J26" i="112"/>
  <c r="L41" i="17" s="1"/>
  <c r="J26" i="111"/>
  <c r="L40" i="17" s="1"/>
  <c r="F26" i="110"/>
  <c r="H39" i="17" s="1"/>
  <c r="J26" i="110"/>
  <c r="L39" i="17" s="1"/>
  <c r="H26" i="110"/>
  <c r="J39" i="17" s="1"/>
  <c r="F26" i="108"/>
  <c r="H37" i="17" s="1"/>
  <c r="H26" i="107"/>
  <c r="J36" i="17" s="1"/>
  <c r="F26" i="106"/>
  <c r="H35" i="17" s="1"/>
  <c r="J26" i="106"/>
  <c r="L35" i="17" s="1"/>
  <c r="H26" i="106"/>
  <c r="J35" i="17" s="1"/>
  <c r="F26" i="105"/>
  <c r="H34" i="17" s="1"/>
  <c r="J26" i="105"/>
  <c r="L34" i="17" s="1"/>
  <c r="H26" i="105"/>
  <c r="J34" i="17" s="1"/>
  <c r="F26" i="104"/>
  <c r="H33" i="17" s="1"/>
  <c r="H26" i="104"/>
  <c r="J33" i="17" s="1"/>
  <c r="H26" i="103"/>
  <c r="J32" i="17" s="1"/>
  <c r="H26" i="102"/>
  <c r="H26" i="101"/>
  <c r="J28" i="17" s="1"/>
  <c r="H26" i="100"/>
  <c r="J26" i="99"/>
  <c r="F26" i="99"/>
  <c r="H26" i="99"/>
  <c r="H26" i="98"/>
  <c r="J24" i="17" s="1"/>
  <c r="F26" i="96"/>
  <c r="J26" i="96"/>
  <c r="H26" i="96"/>
  <c r="F26" i="95"/>
  <c r="J26" i="95"/>
  <c r="H26" i="95"/>
  <c r="F26" i="94"/>
  <c r="H20" i="17" s="1"/>
  <c r="J26" i="94"/>
  <c r="L20" i="17" s="1"/>
  <c r="H26" i="94"/>
  <c r="J20" i="17" s="1"/>
  <c r="J26" i="93"/>
  <c r="F26" i="93"/>
  <c r="H26" i="93"/>
  <c r="H26" i="92"/>
  <c r="H26" i="88"/>
  <c r="J15" i="17" s="1"/>
  <c r="K26" i="88"/>
  <c r="M15" i="17" s="1"/>
  <c r="H26" i="87"/>
  <c r="J14" i="17" s="1"/>
  <c r="H26" i="86"/>
  <c r="J13" i="17" s="1"/>
  <c r="H26" i="85"/>
  <c r="J11" i="17" s="1"/>
  <c r="H26" i="84"/>
  <c r="H26" i="81"/>
  <c r="J8" i="17" s="1"/>
  <c r="H26" i="80"/>
  <c r="J7" i="17" s="1"/>
  <c r="K26" i="80"/>
  <c r="M7" i="17" s="1"/>
  <c r="H26" i="79"/>
  <c r="J6" i="17" s="1"/>
  <c r="K26" i="78"/>
  <c r="H26" i="78"/>
  <c r="K26" i="90"/>
  <c r="M17" i="17" s="1"/>
  <c r="F26" i="90"/>
  <c r="H17" i="17" s="1"/>
  <c r="J26" i="90"/>
  <c r="H26" i="90"/>
  <c r="J17" i="17" s="1"/>
  <c r="F26" i="89"/>
  <c r="H16" i="17" s="1"/>
  <c r="J26" i="89"/>
  <c r="H26" i="89"/>
  <c r="J16" i="17" s="1"/>
  <c r="F26" i="88"/>
  <c r="H15" i="17" s="1"/>
  <c r="J26" i="88"/>
  <c r="J26" i="87"/>
  <c r="F26" i="87"/>
  <c r="H14" i="17" s="1"/>
  <c r="F26" i="86"/>
  <c r="H13" i="17" s="1"/>
  <c r="J26" i="86"/>
  <c r="J26" i="85"/>
  <c r="L11" i="17" s="1"/>
  <c r="F26" i="85"/>
  <c r="H11" i="17" s="1"/>
  <c r="J26" i="84"/>
  <c r="F26" i="81"/>
  <c r="H8" i="17" s="1"/>
  <c r="J26" i="81"/>
  <c r="F26" i="80"/>
  <c r="H7" i="17" s="1"/>
  <c r="J26" i="80"/>
  <c r="F26" i="79"/>
  <c r="H6" i="17" s="1"/>
  <c r="J26" i="79"/>
  <c r="J26" i="78"/>
  <c r="A30" i="17" l="1"/>
  <c r="B30" i="17"/>
  <c r="B9" i="17"/>
  <c r="A9" i="17"/>
  <c r="I13" i="21" l="1"/>
  <c r="I26" i="63" l="1"/>
  <c r="K31" i="17" s="1"/>
  <c r="E26" i="63"/>
  <c r="G31" i="17" s="1"/>
  <c r="G26" i="28"/>
  <c r="J23" i="28"/>
  <c r="I26" i="28" s="1"/>
  <c r="K26" i="17" s="1"/>
  <c r="D34" i="53"/>
  <c r="F59" i="17" s="1"/>
  <c r="F58" i="17" s="1"/>
  <c r="G26" i="41"/>
  <c r="I9" i="17" s="1"/>
  <c r="I4" i="17" s="1"/>
  <c r="G34" i="53"/>
  <c r="I59" i="17" s="1"/>
  <c r="I58" i="17" s="1"/>
  <c r="E59" i="17"/>
  <c r="E58" i="17" s="1"/>
  <c r="D59" i="17"/>
  <c r="D58" i="17" s="1"/>
  <c r="C59" i="17"/>
  <c r="C58" i="17" s="1"/>
  <c r="K22" i="63"/>
  <c r="C31" i="17"/>
  <c r="C22" i="17" s="1"/>
  <c r="C61" i="17"/>
  <c r="D61" i="17"/>
  <c r="E61" i="17"/>
  <c r="H61" i="17"/>
  <c r="L61" i="17"/>
  <c r="K21" i="63"/>
  <c r="I13" i="63"/>
  <c r="G26" i="63" s="1"/>
  <c r="G26" i="21"/>
  <c r="K20" i="63"/>
  <c r="K19" i="63"/>
  <c r="K18" i="63"/>
  <c r="D26" i="74"/>
  <c r="F61" i="17" s="1"/>
  <c r="I26" i="74"/>
  <c r="K61" i="17" s="1"/>
  <c r="E26" i="74"/>
  <c r="K21" i="74"/>
  <c r="K26" i="74" s="1"/>
  <c r="M61" i="17" s="1"/>
  <c r="I13" i="74"/>
  <c r="G26" i="74" s="1"/>
  <c r="I61" i="17" s="1"/>
  <c r="C34" i="71"/>
  <c r="G34" i="71" s="1"/>
  <c r="H34" i="71" s="1"/>
  <c r="C33" i="71"/>
  <c r="E33" i="71" s="1"/>
  <c r="C32" i="71"/>
  <c r="E32" i="71" s="1"/>
  <c r="D31" i="71"/>
  <c r="C29" i="71"/>
  <c r="E29" i="71" s="1"/>
  <c r="E27" i="71" s="1"/>
  <c r="C28" i="71"/>
  <c r="F28" i="71" s="1"/>
  <c r="D27" i="71"/>
  <c r="C26" i="71"/>
  <c r="E26" i="71" s="1"/>
  <c r="F26" i="71" s="1"/>
  <c r="C25" i="71"/>
  <c r="E25" i="71" s="1"/>
  <c r="C24" i="71"/>
  <c r="G24" i="71" s="1"/>
  <c r="C23" i="71"/>
  <c r="G23" i="71" s="1"/>
  <c r="H23" i="71" s="1"/>
  <c r="C22" i="71"/>
  <c r="G22" i="71" s="1"/>
  <c r="C21" i="71"/>
  <c r="G21" i="71" s="1"/>
  <c r="H21" i="71" s="1"/>
  <c r="C20" i="71"/>
  <c r="E20" i="71" s="1"/>
  <c r="C19" i="71"/>
  <c r="G19" i="71" s="1"/>
  <c r="C18" i="71"/>
  <c r="G18" i="71" s="1"/>
  <c r="D17" i="71"/>
  <c r="C16" i="71"/>
  <c r="G16" i="71" s="1"/>
  <c r="H16" i="71" s="1"/>
  <c r="C15" i="71"/>
  <c r="E15" i="71" s="1"/>
  <c r="C14" i="71"/>
  <c r="E14" i="71" s="1"/>
  <c r="F14" i="71" s="1"/>
  <c r="C13" i="71"/>
  <c r="E13" i="71" s="1"/>
  <c r="C12" i="71"/>
  <c r="G12" i="71" s="1"/>
  <c r="D11" i="71"/>
  <c r="C10" i="71"/>
  <c r="G10" i="71" s="1"/>
  <c r="H10" i="71" s="1"/>
  <c r="C9" i="71"/>
  <c r="C8" i="71"/>
  <c r="E8" i="71" s="1"/>
  <c r="F8" i="71" s="1"/>
  <c r="C7" i="71"/>
  <c r="G7" i="71" s="1"/>
  <c r="D6" i="71"/>
  <c r="E26" i="22"/>
  <c r="G12" i="17" s="1"/>
  <c r="K23" i="28"/>
  <c r="K26" i="28" s="1"/>
  <c r="M26" i="17" s="1"/>
  <c r="I23" i="28"/>
  <c r="E26" i="28" s="1"/>
  <c r="G26" i="17" s="1"/>
  <c r="G26" i="22"/>
  <c r="K17" i="63"/>
  <c r="I26" i="22"/>
  <c r="E26" i="41"/>
  <c r="G9" i="17" s="1"/>
  <c r="I26" i="41"/>
  <c r="K9" i="17" s="1"/>
  <c r="K4" i="17" s="1"/>
  <c r="C9" i="17"/>
  <c r="C4" i="17" s="1"/>
  <c r="D9" i="17"/>
  <c r="D4" i="17" s="1"/>
  <c r="E9" i="17"/>
  <c r="E4" i="17" s="1"/>
  <c r="D26" i="63"/>
  <c r="D26" i="28"/>
  <c r="D26" i="21"/>
  <c r="D26" i="41"/>
  <c r="F9" i="17" s="1"/>
  <c r="F4" i="17" s="1"/>
  <c r="D26" i="22"/>
  <c r="G4" i="17" l="1"/>
  <c r="H4" i="17" s="1"/>
  <c r="C57" i="17"/>
  <c r="E22" i="17"/>
  <c r="D22" i="17"/>
  <c r="D57" i="17" s="1"/>
  <c r="C3" i="17"/>
  <c r="C62" i="17" s="1"/>
  <c r="E23" i="71"/>
  <c r="F23" i="71" s="1"/>
  <c r="E22" i="71"/>
  <c r="E21" i="71"/>
  <c r="F21" i="71" s="1"/>
  <c r="K26" i="63"/>
  <c r="M31" i="17" s="1"/>
  <c r="H12" i="71"/>
  <c r="E7" i="71"/>
  <c r="F7" i="71" s="1"/>
  <c r="C31" i="71"/>
  <c r="G14" i="71"/>
  <c r="H14" i="71" s="1"/>
  <c r="G33" i="71"/>
  <c r="H33" i="71" s="1"/>
  <c r="G32" i="71"/>
  <c r="H32" i="71" s="1"/>
  <c r="G29" i="71"/>
  <c r="G27" i="71" s="1"/>
  <c r="E24" i="71"/>
  <c r="F24" i="71" s="1"/>
  <c r="E18" i="71"/>
  <c r="F18" i="71" s="1"/>
  <c r="G15" i="71"/>
  <c r="H15" i="71" s="1"/>
  <c r="E34" i="71"/>
  <c r="F34" i="71" s="1"/>
  <c r="F26" i="63"/>
  <c r="H31" i="17" s="1"/>
  <c r="J26" i="63"/>
  <c r="L31" i="17" s="1"/>
  <c r="F32" i="71"/>
  <c r="H28" i="71"/>
  <c r="G26" i="71"/>
  <c r="H26" i="71" s="1"/>
  <c r="E16" i="71"/>
  <c r="F16" i="71" s="1"/>
  <c r="E12" i="71"/>
  <c r="F12" i="71" s="1"/>
  <c r="E10" i="71"/>
  <c r="F10" i="71" s="1"/>
  <c r="G61" i="17"/>
  <c r="H26" i="74"/>
  <c r="J61" i="17" s="1"/>
  <c r="F33" i="71"/>
  <c r="K34" i="53"/>
  <c r="M59" i="17" s="1"/>
  <c r="M58" i="17" s="1"/>
  <c r="I34" i="53"/>
  <c r="F29" i="71"/>
  <c r="F27" i="71" s="1"/>
  <c r="D30" i="71"/>
  <c r="D35" i="71" s="1"/>
  <c r="G20" i="71"/>
  <c r="H20" i="71" s="1"/>
  <c r="F20" i="71"/>
  <c r="H19" i="71"/>
  <c r="E19" i="71"/>
  <c r="H18" i="71"/>
  <c r="C17" i="71"/>
  <c r="C11" i="71" s="1"/>
  <c r="G13" i="71"/>
  <c r="H13" i="71" s="1"/>
  <c r="F13" i="71"/>
  <c r="F3" i="17"/>
  <c r="F62" i="17" s="1"/>
  <c r="E9" i="71"/>
  <c r="F9" i="71" s="1"/>
  <c r="K26" i="22"/>
  <c r="M12" i="17" s="1"/>
  <c r="G9" i="71"/>
  <c r="H9" i="71" s="1"/>
  <c r="I23" i="21"/>
  <c r="E26" i="21" s="1"/>
  <c r="G22" i="17" s="1"/>
  <c r="G8" i="71"/>
  <c r="H8" i="71" s="1"/>
  <c r="C6" i="71"/>
  <c r="H7" i="71"/>
  <c r="K26" i="41"/>
  <c r="M9" i="17" s="1"/>
  <c r="J26" i="41"/>
  <c r="L9" i="17" s="1"/>
  <c r="H26" i="41"/>
  <c r="J9" i="17" s="1"/>
  <c r="F26" i="41"/>
  <c r="H9" i="17" s="1"/>
  <c r="K23" i="21"/>
  <c r="K26" i="21" s="1"/>
  <c r="J23" i="21"/>
  <c r="I26" i="21" s="1"/>
  <c r="F26" i="28"/>
  <c r="H26" i="17" s="1"/>
  <c r="H26" i="63"/>
  <c r="J31" i="17" s="1"/>
  <c r="H26" i="28"/>
  <c r="J26" i="17" s="1"/>
  <c r="F26" i="22"/>
  <c r="H12" i="17" s="1"/>
  <c r="H26" i="22"/>
  <c r="J12" i="17" s="1"/>
  <c r="J26" i="22"/>
  <c r="H24" i="71"/>
  <c r="C27" i="71"/>
  <c r="E34" i="53"/>
  <c r="H22" i="71"/>
  <c r="F22" i="71"/>
  <c r="F25" i="71"/>
  <c r="G25" i="71"/>
  <c r="H25" i="71" s="1"/>
  <c r="J26" i="28"/>
  <c r="L26" i="17" s="1"/>
  <c r="F15" i="71"/>
  <c r="J4" i="17" l="1"/>
  <c r="E3" i="17"/>
  <c r="E62" i="17" s="1"/>
  <c r="E57" i="17"/>
  <c r="G3" i="17"/>
  <c r="H3" i="17" s="1"/>
  <c r="G57" i="17"/>
  <c r="D3" i="17"/>
  <c r="D62" i="17" s="1"/>
  <c r="M22" i="17"/>
  <c r="I22" i="17"/>
  <c r="I3" i="17" s="1"/>
  <c r="H29" i="71"/>
  <c r="H27" i="71" s="1"/>
  <c r="G6" i="71"/>
  <c r="F6" i="71"/>
  <c r="F26" i="21"/>
  <c r="H17" i="71"/>
  <c r="H11" i="71" s="1"/>
  <c r="G31" i="71"/>
  <c r="E17" i="71"/>
  <c r="E11" i="71" s="1"/>
  <c r="E31" i="71"/>
  <c r="F31" i="71"/>
  <c r="G17" i="71"/>
  <c r="G11" i="71" s="1"/>
  <c r="F19" i="71"/>
  <c r="F17" i="71" s="1"/>
  <c r="F11" i="71" s="1"/>
  <c r="E6" i="71"/>
  <c r="H31" i="71"/>
  <c r="J34" i="53"/>
  <c r="L59" i="17" s="1"/>
  <c r="K59" i="17"/>
  <c r="K58" i="17" s="1"/>
  <c r="C30" i="71"/>
  <c r="C35" i="71" s="1"/>
  <c r="H26" i="21"/>
  <c r="J22" i="17" s="1"/>
  <c r="J3" i="17" s="1"/>
  <c r="H6" i="71"/>
  <c r="K22" i="17"/>
  <c r="K3" i="17" s="1"/>
  <c r="L3" i="17" s="1"/>
  <c r="J26" i="21"/>
  <c r="F34" i="53"/>
  <c r="H59" i="17" s="1"/>
  <c r="G59" i="17"/>
  <c r="G58" i="17" s="1"/>
  <c r="H34" i="53"/>
  <c r="J59" i="17" s="1"/>
  <c r="J58" i="17" s="1"/>
  <c r="G62" i="17" l="1"/>
  <c r="H58" i="17"/>
  <c r="L58" i="17"/>
  <c r="G30" i="71"/>
  <c r="G35" i="71" s="1"/>
  <c r="F30" i="71"/>
  <c r="F35" i="71" s="1"/>
  <c r="E30" i="71"/>
  <c r="E35" i="71" s="1"/>
  <c r="H30" i="71"/>
  <c r="H35" i="71" s="1"/>
  <c r="H22" i="17"/>
  <c r="L22" i="17" l="1"/>
  <c r="M4" i="17"/>
  <c r="M3" i="17" s="1"/>
  <c r="L4" i="17" l="1"/>
  <c r="J57" i="17" l="1"/>
  <c r="J62" i="17" s="1"/>
  <c r="I57" i="17"/>
  <c r="I62" i="17" s="1"/>
  <c r="L53" i="17"/>
  <c r="K57" i="17"/>
  <c r="L57" i="17" s="1"/>
  <c r="M57" i="17"/>
  <c r="M62" i="17" s="1"/>
  <c r="K62" i="17" l="1"/>
  <c r="L62" i="17" s="1"/>
  <c r="H57" i="17"/>
  <c r="H62" i="17"/>
</calcChain>
</file>

<file path=xl/sharedStrings.xml><?xml version="1.0" encoding="utf-8"?>
<sst xmlns="http://schemas.openxmlformats.org/spreadsheetml/2006/main" count="2468" uniqueCount="291">
  <si>
    <t>ADQUISICION DE BIENES</t>
  </si>
  <si>
    <t>ADQUISICION DE SERVICIOS</t>
  </si>
  <si>
    <t>3.1.2.01.01</t>
  </si>
  <si>
    <t>3.1.2.01</t>
  </si>
  <si>
    <t>3.1.2.01.02</t>
  </si>
  <si>
    <t>3.1.2.01.03</t>
  </si>
  <si>
    <t>3.1.2.01.04</t>
  </si>
  <si>
    <t>3.1.2.02</t>
  </si>
  <si>
    <t>3.1.2.02.03</t>
  </si>
  <si>
    <t>3.1.2.02.04</t>
  </si>
  <si>
    <t>3.1.2.02.05</t>
  </si>
  <si>
    <t>3.1.2.02.06</t>
  </si>
  <si>
    <t>3.1.2.02.08.01</t>
  </si>
  <si>
    <t>3.1.2.02.08</t>
  </si>
  <si>
    <t>3.1.2.02.08.02</t>
  </si>
  <si>
    <t>3.1.2.02.08.03</t>
  </si>
  <si>
    <t>3.1.2.02.08.04</t>
  </si>
  <si>
    <t>3.1.2.02.10</t>
  </si>
  <si>
    <t>3.1.2.02.11</t>
  </si>
  <si>
    <t>3.1.2.02.12</t>
  </si>
  <si>
    <t>3.1.2.03.02</t>
  </si>
  <si>
    <t>3.1.2.02.08.05</t>
  </si>
  <si>
    <t>FECHA</t>
  </si>
  <si>
    <t>GIROS</t>
  </si>
  <si>
    <t>VALOR</t>
  </si>
  <si>
    <t>CONTRATISTA</t>
  </si>
  <si>
    <t>OBJETO</t>
  </si>
  <si>
    <t>No.</t>
  </si>
  <si>
    <t>REGISTRO</t>
  </si>
  <si>
    <t>CDP</t>
  </si>
  <si>
    <t>CDP POR COMPROMETER</t>
  </si>
  <si>
    <t xml:space="preserve">COMPROMISO </t>
  </si>
  <si>
    <t>TIPO Y No.</t>
  </si>
  <si>
    <t>COMPROMISOS</t>
  </si>
  <si>
    <t>OBSERVACIONES</t>
  </si>
  <si>
    <t>4 = (1+2-3)</t>
  </si>
  <si>
    <t>SUBSECRETARIA DE PLANEACION Y GESTION</t>
  </si>
  <si>
    <t>DIRECCION FINANCIERA</t>
  </si>
  <si>
    <t>SERVICIOS PUBLICOS</t>
  </si>
  <si>
    <t xml:space="preserve">CODIGO </t>
  </si>
  <si>
    <t>SALDO POR</t>
  </si>
  <si>
    <t>GIRAR</t>
  </si>
  <si>
    <t>SALDO DISPONIBLE</t>
  </si>
  <si>
    <t>TOTAL GIROS</t>
  </si>
  <si>
    <t>SERVICIOS PERSONALES</t>
  </si>
  <si>
    <t>GASTOS GENERALES</t>
  </si>
  <si>
    <t>TOTAL FUNCIONAMIENTO</t>
  </si>
  <si>
    <t>RUBRO PRESUPUESTAL</t>
  </si>
  <si>
    <t>SALDO POR GIRAR</t>
  </si>
  <si>
    <t>6 = (5 / 4)</t>
  </si>
  <si>
    <t>8 = (4-5-7)</t>
  </si>
  <si>
    <t>No. C.D.P.</t>
  </si>
  <si>
    <t>Dotación</t>
  </si>
  <si>
    <t>Gastos de Computador</t>
  </si>
  <si>
    <t>Combustibles, Lubricantes y Llantas</t>
  </si>
  <si>
    <t>Materiales y Suministros</t>
  </si>
  <si>
    <t>Gastos de Transporte y Comunicación</t>
  </si>
  <si>
    <t>Impresos y  Publicaciones</t>
  </si>
  <si>
    <t>Mantenimiento y Reparaciones</t>
  </si>
  <si>
    <t>Seguros Entidad</t>
  </si>
  <si>
    <t>Energía</t>
  </si>
  <si>
    <t>Acueducto y Alcantarillado</t>
  </si>
  <si>
    <t>Aseo</t>
  </si>
  <si>
    <t>Teléfono</t>
  </si>
  <si>
    <t>Gas</t>
  </si>
  <si>
    <t>Bienestar e Incentivos</t>
  </si>
  <si>
    <t>Promoción Institucional</t>
  </si>
  <si>
    <t>Salud Ocupacional</t>
  </si>
  <si>
    <t>Impuestos, Tasas, Contribuciones, Derechos y Multas</t>
  </si>
  <si>
    <t>3.1.2.03.01</t>
  </si>
  <si>
    <t>Sentencias Judiciales</t>
  </si>
  <si>
    <t>HONORARIOS</t>
  </si>
  <si>
    <t>SECRETARIA DISTRITAL DE GOBIERNO</t>
  </si>
  <si>
    <t>% GIROS</t>
  </si>
  <si>
    <t>10 = (9 / 4)</t>
  </si>
  <si>
    <t>11 = (5 - 9)</t>
  </si>
  <si>
    <t>3.1.2</t>
  </si>
  <si>
    <t>3.1.1</t>
  </si>
  <si>
    <t>3.1.1.01</t>
  </si>
  <si>
    <t>3.1.1.03</t>
  </si>
  <si>
    <t>3.1.1.02.03</t>
  </si>
  <si>
    <t>3.1</t>
  </si>
  <si>
    <t>Capacitación Interna</t>
  </si>
  <si>
    <t>3.1.2.02.09.01</t>
  </si>
  <si>
    <t xml:space="preserve"> </t>
  </si>
  <si>
    <t>SOLICITANTE</t>
  </si>
  <si>
    <t>TOTAL</t>
  </si>
  <si>
    <t>3.1.2.02.01</t>
  </si>
  <si>
    <t>Arrendamientos</t>
  </si>
  <si>
    <t>OTROS GASTOS GENERALES</t>
  </si>
  <si>
    <t>3.2.03</t>
  </si>
  <si>
    <t>APROPIACION INICIAL 2016</t>
  </si>
  <si>
    <t>RESERVAS A DIC. 31-2015</t>
  </si>
  <si>
    <t>SUSPENSION 20%</t>
  </si>
  <si>
    <t>SUSPENSION 25%</t>
  </si>
  <si>
    <t>APROPIACION DEFINITIVA</t>
  </si>
  <si>
    <t>ESCENARIOS DEL PRESUPUESTO DE GASTOS DE FUNCIONAMIENTO CON SUSPENSION DEL 20% Y 25%</t>
  </si>
  <si>
    <t xml:space="preserve">NOMINA                                             (*)      </t>
  </si>
  <si>
    <t>APORTES PATRONALES                    (*)</t>
  </si>
  <si>
    <t>(*) La suspensión para Nómina y Aportes es 4%</t>
  </si>
  <si>
    <t>3.1.5</t>
  </si>
  <si>
    <t>PASIVOS EXIGIBLES</t>
  </si>
  <si>
    <t>EJECUCIÓN DETALLADA DE UN RUBRO PRESUPUESTAL</t>
  </si>
  <si>
    <t>% EJECUCIÓN</t>
  </si>
  <si>
    <t>RESUMEN EJECUCIÓN DE GASTOS DE FUNCIONAMIENTO</t>
  </si>
  <si>
    <t>SUSPENSIÓN</t>
  </si>
  <si>
    <t>MODIFICACIÓN</t>
  </si>
  <si>
    <t>MODIFICACIÓNES</t>
  </si>
  <si>
    <t>APROPIACIÓN INICIAL</t>
  </si>
  <si>
    <t>APROPIACIÓN DISPONIBLE</t>
  </si>
  <si>
    <t>3-1-2-02-01-01-0006</t>
  </si>
  <si>
    <t xml:space="preserve">      </t>
  </si>
  <si>
    <t>3-1-2-02-02-02-003-005</t>
  </si>
  <si>
    <t xml:space="preserve">CÓDIGO </t>
  </si>
  <si>
    <t>Derechos de uso de productos de propiedad intelectual y otros productos similares</t>
  </si>
  <si>
    <t>3-1-2-02-01-02-0003</t>
  </si>
  <si>
    <t>Productos de hornos de coque, de refinación de petróleo y combustible</t>
  </si>
  <si>
    <t>3-1-1-01</t>
  </si>
  <si>
    <t>Planta de personal permanente</t>
  </si>
  <si>
    <t>Otros servicios profesionales y técnicos n.c.p.</t>
  </si>
  <si>
    <t>3-1-2-02-02-03-0003-013</t>
  </si>
  <si>
    <t>Productos lácteos y ovoproductos</t>
  </si>
  <si>
    <t>3-1-2-02-01-01-0002</t>
  </si>
  <si>
    <t>Productos de molinería, almidones y productos derivados del almidón; otros productos alimenticios</t>
  </si>
  <si>
    <t>3-1-2-02-01-01-0003</t>
  </si>
  <si>
    <t>3-1-2-02-01-01-0004</t>
  </si>
  <si>
    <t>Bebidas</t>
  </si>
  <si>
    <t>3-1-2-02-01-01-0005</t>
  </si>
  <si>
    <t>Artículos textiles (excepto prendas de vestir)</t>
  </si>
  <si>
    <t>3-1-2-02-01-02-0001</t>
  </si>
  <si>
    <t>Productos de madera, corcho, cestería y espertería</t>
  </si>
  <si>
    <t>3-1-2-02-01-02-0002</t>
  </si>
  <si>
    <t>Pasta o pulpa, papel y productos de papel; impresos y artículos relacionados</t>
  </si>
  <si>
    <t>3-1-2-02-01-02-0004</t>
  </si>
  <si>
    <t>Químicos básicos</t>
  </si>
  <si>
    <t>3-1-2-02-01-02-0005</t>
  </si>
  <si>
    <t>3-1-2-02-01-02-0006</t>
  </si>
  <si>
    <t>Productos de caucho y plástico</t>
  </si>
  <si>
    <t>3-1-2-02-01-02-0007</t>
  </si>
  <si>
    <t>Vidrio y productos de vidrio y otros productos no metálicos n.c.p.</t>
  </si>
  <si>
    <t>3-1-2-02-01-02-0008</t>
  </si>
  <si>
    <t>Muebles; otros bienes transportables n.c.p.</t>
  </si>
  <si>
    <t>Productos metálicos elaborados</t>
  </si>
  <si>
    <t>3-1-2-02-01-03-0002</t>
  </si>
  <si>
    <t>Maquinaria para usos especiales</t>
  </si>
  <si>
    <t>3-1-2-02-01-03-0004</t>
  </si>
  <si>
    <t>Maquinaria de oficina, contabilidad e informática</t>
  </si>
  <si>
    <t>3-1-2-02-01-03-0005</t>
  </si>
  <si>
    <t>Maquinaria y aparatos eléctricos</t>
  </si>
  <si>
    <t>3-1-2-02-01-03-0006</t>
  </si>
  <si>
    <t>Servicios de transporte de pasajeros</t>
  </si>
  <si>
    <t>3-1-2-02-02-01-0002</t>
  </si>
  <si>
    <t>Servicios de mensajería</t>
  </si>
  <si>
    <t>3-1-2-02-02-01-0006-001</t>
  </si>
  <si>
    <t>3-1-2-02-02-02-0001</t>
  </si>
  <si>
    <t>3-1-2-02-02-02-0001-011</t>
  </si>
  <si>
    <t>Servivios de administración de fondos de pensiones y cesantías</t>
  </si>
  <si>
    <t>Servivios de administración de bienes inmuebles a comisión o por contrato</t>
  </si>
  <si>
    <t>3-1-2-02-02-02-0002-002</t>
  </si>
  <si>
    <t>Servivios de arrendamiento sin opción de compra de maquinaria y equipo sin operarios</t>
  </si>
  <si>
    <t>3-1-2-02-02-02-0003-002</t>
  </si>
  <si>
    <t>3-1-2-02-02-03-0003-003</t>
  </si>
  <si>
    <t>Servicios de diseño y desarrollo de la tecnología de la información (TI)</t>
  </si>
  <si>
    <t>Servicios de telefonía fija</t>
  </si>
  <si>
    <t>3-1-2-02-02-03-0004-001</t>
  </si>
  <si>
    <t>Servicios de telecomunicaciones móviles</t>
  </si>
  <si>
    <t>3-1-2-02-02-03-0004-002</t>
  </si>
  <si>
    <t>Servicios de telecomunicaciones a través de internet</t>
  </si>
  <si>
    <t>3-1-2-02-02-03-0004-004</t>
  </si>
  <si>
    <t>Servicios de transmisión de programas de radio y televisión</t>
  </si>
  <si>
    <t>3-1-2-02-02-03-0004-007</t>
  </si>
  <si>
    <t>Servicios de protección (guardas de seguridad)</t>
  </si>
  <si>
    <t>3-1-2-02-02-03-0005-001</t>
  </si>
  <si>
    <t>Servicios de limpieza general</t>
  </si>
  <si>
    <t>3-1-2-02-02-03-0005-002</t>
  </si>
  <si>
    <t>Servicios de copia y reproducción</t>
  </si>
  <si>
    <t>3-1-2-02-02-03-0005-003</t>
  </si>
  <si>
    <t>Servicios de correo</t>
  </si>
  <si>
    <t>3-1-2-02-02-03-0005-004</t>
  </si>
  <si>
    <t>3-1-2-02-02-03-0005-006</t>
  </si>
  <si>
    <t>Servicios de organización y asistencia de convenciones y ferias</t>
  </si>
  <si>
    <t>Servicios de mantenimiento y reparación de computadores y equipo periférico</t>
  </si>
  <si>
    <t>3-1-2-02-02-03-0006-003</t>
  </si>
  <si>
    <t>Servicios de mantenimiento y reparación de maquinaria y equipo de transporte</t>
  </si>
  <si>
    <t>3-1-2-02-02-03-0006-004</t>
  </si>
  <si>
    <t>Servicios de mantenimiento y reparación de ascensores y escaleras mecánicas</t>
  </si>
  <si>
    <t>3-1-2-02-02-03-0006-011</t>
  </si>
  <si>
    <t>Servicios de reparación de otros bienes</t>
  </si>
  <si>
    <t>3-1-2-02-02-03-0006-012</t>
  </si>
  <si>
    <t>Servicios editoriales, a comisión o por contrato</t>
  </si>
  <si>
    <t>3-1-2-02-02-03-0007-001</t>
  </si>
  <si>
    <t>3-1-2-02-02-04-0001-001</t>
  </si>
  <si>
    <t>Acueducto y alcantarillado</t>
  </si>
  <si>
    <t>3-1-2-02-02-04-0001-002</t>
  </si>
  <si>
    <t>3-1-2-02-02-04-0001-003</t>
  </si>
  <si>
    <t>Viáticos y gastos de viaje</t>
  </si>
  <si>
    <t>3-1-2-02-02-05</t>
  </si>
  <si>
    <t>Capacitación</t>
  </si>
  <si>
    <t>3-1-2-02-02-06</t>
  </si>
  <si>
    <t>Bienestar e incentivos</t>
  </si>
  <si>
    <t>3-1-2-02-02-07</t>
  </si>
  <si>
    <t>Salud ocupacional</t>
  </si>
  <si>
    <t>3-1-2-02-02-08</t>
  </si>
  <si>
    <t>Multas y sanciones</t>
  </si>
  <si>
    <t>3-1-3-04</t>
  </si>
  <si>
    <t>Sentencias</t>
  </si>
  <si>
    <t>3-1-5-07-01</t>
  </si>
  <si>
    <t>APROPIACIÓN INICIAL 2019</t>
  </si>
  <si>
    <t>3.1.3</t>
  </si>
  <si>
    <t>ADQUISICIÓN DE BIENES Y SERVICIOS</t>
  </si>
  <si>
    <t>Servicios financieros y servicios conexos - Seguros Entidad</t>
  </si>
  <si>
    <t>GASTOS DIVERSOS</t>
  </si>
  <si>
    <t>TRANSFERENCIAS CORRIENTES DE FUNCIONAMIENTO</t>
  </si>
  <si>
    <t>Derechos de uso de propiedad intelectual</t>
  </si>
  <si>
    <t>3-1-2-02-02-0003-000</t>
  </si>
  <si>
    <t>RA 2</t>
  </si>
  <si>
    <t>Pago de la nómina general de enero de 2019 (Planta de Funcionamiento).</t>
  </si>
  <si>
    <t>RA 9</t>
  </si>
  <si>
    <t>Pago de nómina adicional de enero 2019 (Vacaciones Alcaldesa de Usaquén).</t>
  </si>
  <si>
    <t>RA 16</t>
  </si>
  <si>
    <t>Pago de la nómina adicional por pago del retraoctivo del mes de enero 2019 en aplicación del Decreto 020 de 2019 (Planta Funcionamiento).</t>
  </si>
  <si>
    <t>RA 12</t>
  </si>
  <si>
    <t>Aportes nómina de Enero de 2019</t>
  </si>
  <si>
    <t>Pago autoliquidación nómina de enero de 2019</t>
  </si>
  <si>
    <t>RA 15</t>
  </si>
  <si>
    <t>pago autoliquidación adicional de enero de 2019</t>
  </si>
  <si>
    <t>RA 6</t>
  </si>
  <si>
    <t>Pago ceantías de 2018</t>
  </si>
  <si>
    <t>RA 1</t>
  </si>
  <si>
    <t>Pago autoliquidación nómina adicional diciembre 2018</t>
  </si>
  <si>
    <t>PAGO SERVICIO DE ACUEDUCTO DE LAS DEPENDENCIAS DEL NIVEL CENTRAL 2019SERVICIO DE ACUEDUCTO Y ALCANTARILLADO PARA EL PREDIO CALLE 11 8-17 EDIFICIO LIEVANO.PERIODO FACTURADO 13 DE SEPTIEMBRE AL 13 DE NOVIEMBRE DE 2018FACTURA DE SERVICIOS PUBLICOS NO. 28138798419TOTAL A PAGAR  $ 13.287.170</t>
  </si>
  <si>
    <t>PAGO SERVICIO DE ACUEDUCTO DE LAS DEPENDENCIAS DEL NIVEL CENTRAL 2019PAGO DEL SERVICIO DE ACUEDUCTO Y ALCANTARILLADO DEL PREDIO UBICADO EN LA CALLE 12C NO. 8 - 53, CORRESPONDIENTE AL EDIFICIO FURATENA.PERIODO FACTURADO DEL 14 DE NOVIEMBRE DE 2018 AL 10 DE ENERO DE 2019.FACTURA DE SERVICIOS PÚBLICOS NÚMERO 32853707514 POR VALOR TOTAL A PAGAR DE $314.750</t>
  </si>
  <si>
    <t>Secretaría Distrital de Gobierno</t>
  </si>
  <si>
    <t>PAGO SERVICIO DE ASEO DE LAS DEPENDENCIAS DEL NIVEL CENTRAL 2019PAGO DEL SERVICIO DE ASEO DEL PREDIO DEL EDIFICIO FURATENA UBICADO EN LA CALLE 12C NO. 8 - 53 POR VALOR DE $117.850.PERIODO FACTURADO DEL 01 DE NOVIEMBRE AL 31 DE DICIEMBRE DE 2018.</t>
  </si>
  <si>
    <t>PAGO SERVICIO DE ASEO DE LAS DEPENDENCIAS DEL NIVEL CENTRAL 2019PAGO DEL SERVICIO DE ASEO DEL PREDIO DEL COLEGIO GENERAL SANTANDER IED UBICADO EN LA CALLE 119 NO. 6 - 48 POR VALOR DE $285.160.PERIODO FACTURADO DEL 17 DE OCTUBRE AL 15 DE DICIEMBRE DE 2018.</t>
  </si>
  <si>
    <t>PAGO SERVICIO DE ENERGIA DE LAS DEPENDENCIAS DEL NIVEL CENTRAL 2019SERVICIO DE ENERGIA PARA EL PREDIO CON NOMENCLATURA KR 22 NO.66 A-14 BODEGA DEL 7 DE AGOSTO.PERIODO FACTURA 23 DE NOVIEMBRE AL 21 DE DICIEMBRE DE 2018FACTURA DE SERVICIOS PUBLICOS NO. 534833127-3TOTAL A PAGAR  $ 33.590</t>
  </si>
  <si>
    <t>PAGO SERVICIO DE ENERGIA DE LAS DEPENDENCIAS DEL NIVEL CENTRAL 2019SERVICIO DE EDNERGIA PARA EL PREDIO CL 46 NO. 14-28,  CONSEJO DE JUSTICIAPERIODO FACTURADO 28 DE NOVIEMBRE AL 27 DE DICIEMBRE DE 2018FACTURA DE SERVICIOS PUBLICOS NO. 535165802-2TOTAL A PAGAR  $ 843.130</t>
  </si>
  <si>
    <t>PAGO SERVICIO DE ENERGIA DE LAS DEPENDENCIAS DEL NIVEL CENTRAL 2019SERVICIO DE ENERGIA DEL PREDIO CL 119 6-56 COLEGIO GENERAL SANTANDERPERIODO FACTURADO 16 DE NOVIEMBRE AL 15 DE DICIEMBRE DE 2018FACTURA DE SERVICIOS PUBLICOS NO.534090687-9TOTAL A PAGAR $ 42.260</t>
  </si>
  <si>
    <t>PAGO SERVICIO DE ENERGIA DE LAS DEPENDENCIAS DEL NIVEL CENTRAL 2019PAGO DE SERVICIO DEL PREDIO CALLE 12 NO. 8 - 53 EDIFICIO FURATENAPERIODO FACTURADO 10 DE DICIEMBRE DE 2018 AL 10 DE ENERO DE 2019FACTURA DE SERVICIOS PÚBLICOS NO. 536933185-4VALOR A PAGAR $817.630</t>
  </si>
  <si>
    <t>PAGO SERVICIO DE ENERGIA DE LAS DEPENDENCIAS DEL NIVEL CENTRAL 2019. SERVICIO DE ENERGIA PARA EL EDIFICIO BICENTENARIO. PERIODO FACTURADO 10 DE DICIEMBRE AL 10 DE ENERO DE 2019.}NO. COMPROBANTE  164468591-8TOTAL A PAGAR  $ 26.584.442</t>
  </si>
  <si>
    <t>PAGO SERVICIO DE ENERGIA DE LAS DEPENDENCIAS DEL NIVEL CENTRAL 2019PAGO DEL SERVICIO DE ENERGÍA ELÉCTRICA DEL PREDIO DEL COLEGIO GENERAL SANTANDER IED UBICADO EN LA CALLE 119 NO. 6 - 48 PORVALOR DE $22.240.PERIODO FACTURADO DEL 15 DE DICIEMBRE DE 2018 AL 17 DE ENERO DE 2019.FACTURA DE SERVICIOS PÚBLICOS NO. 537485167-4</t>
  </si>
  <si>
    <t>PAGO SERVICIO DE ENERGÍA DE LAS DEPENDENCIAS DEL NIVEL CENTRAL 2019.PAGO DEL SERVICIO DE ENERGÍA ELÉCTRICA DEL PREDIO UBICADO EN LA CALLE 46 NO. 14 - 22/28 CORRESPONDIENTE AL CONSEJO DE JUSTICIA.PERIODO FACTURADO DEL 27 DE DICIEMBRE DE 2018 AL 28 DE ENERO DE 2019.FACTURA DE SERVICIOS PÚBLICOS NÚMERO 538565574-7 POR VALOR TOTAL A PAGAR DE $794.760</t>
  </si>
  <si>
    <t>PAGO SERVICIO DE ENERGIA DE LAS DEPENDENCIAS DEL NIVEL CENTRAL 2019PAGO DEL SERVICIO DE ENERGÍA ELÉCTRICA DEL PREDIO UBICADO EN LA CARRERA 22 NO. 66A - 14 CORRESPONDIENTE A LA BODEGA DEL 7 DE AGOSTO.PERIODO FACTURADO DEL 21 DE DICIEMBRE DE 2018 AL 23 DE ENERO DE 2019.FACTURA DE SERVICIOS PÚBLICOS NÚMERO 538236895-0 POR VALOR TOTAL A PAGAR DE $38.120</t>
  </si>
  <si>
    <t>PAGO SERVICIO DE ENERGIA DE LAS DEPENDENCIAS DEL NIVEL CENTRAL 2019PAGO DEL SERVICIO DE ENERGÍA ELÉCTRICA DE LOS PREDIOS UBICADOS EN LA CARRERA 9 NO. 16 37 APTOS. 134, 135 Y 136, CORRESPONDIENTES A LOS LOCALES DE LA CÁMARA DE COMERCIO.PERIODO FACTURADO DEL 4 DE ENERO AL 01 DE FEBRERO DE 2019.FACTURAS DE SERVICIOS PÚBLICOS NÚMEROS 539264620-0, 539264619-0 Y 539264621-7 POR VALOR TOTAL A PAGAR DE $9.400</t>
  </si>
  <si>
    <t>PAGO SERVICIO DE ENERGIA DE LAS DEPENDENCIAS DEL NIVEL CENTRAL 2019PAGO DEL SERVICIO DE ENERGÍA ELÉCTRICA DEL PREDIO UBICADO EN LA CALLE 12C NO. 8 - 53, CORRESPONDIENTE AL EDIFICIO FURATENA. PERIODO FACTURADO DEL 10 DE ENERO AL 07 DE FEBRERO DE 2019 Y DEL 04 DE ENERO AL 01 DE FEBRERO DE 2019.FACTURAS DE SERVICIOS PÚBLICOS NÚMEROS:- 540180328-8 POR VALOR DE $719.150- 539265676-2 POR VALOR DE $0- 539265677-0 POR VALOR DE $0- 539265679-4 POR VALOR DE $0- 539265684-3 POR VALOR DE $0PARA UN VALOR TOTAL A PAGAR DE $ 719.150</t>
  </si>
  <si>
    <t>PAGO SERVICIO DE ENERGIA DE LAS DEPENDENCIAS DEL NIVEL CENTRAL 2019PAGO DEL SERVICIO DE ENERGÍA ELÉCTRICA DEL PREDIO UBICADO EN LA CARRERA 8 NO. 10 - 65, CORRESPONDIENTE A LAS OFICINAS DEL NIVEL CENTRAL DE LA SDG.COMPROBANTE DE PAGO NO. 164649055-5 POR VALOR TOTAL A PAGAR DE $20.930.356</t>
  </si>
  <si>
    <t>REALIZAR LA ADICIÓN, PRORROGA Y OTRO SÍ AL CONTRATO NO. 560 DE 2017 SUSCRITO POR LA SECRETARÍA DISTRITAL DE GOBIERNO Y PROINTECH COLOMBIA SAS</t>
  </si>
  <si>
    <t>REALIZAR LA ADICIÓN Y PRORROGA DEL CONTRATO NO. 726 DE 2018 SUSCRITO POR LA SECRETARÍA DISTRITAL DE GOBIERNO Y PCCOM S.A</t>
  </si>
  <si>
    <t>ADICIÓN Y PRÓRROGA CONTRATO DE PRESTACIÓN DE SERVICIOS 672 DE 2018</t>
  </si>
  <si>
    <t>REALIZAR LA ADICIÓN Y PRORROGA DEL CONTRATO NO.692 DE 2018 SUSCRITO POR LA SECRETARIA DISTRITAL DE GOBIERNO E INGEALS.A.</t>
  </si>
  <si>
    <t>ADICION Y PRORROGA NO. 2 CONTRATO DE COMPRAVENTA  835 DE 2018</t>
  </si>
  <si>
    <t>ROBOTEC COLOMBIA S A S</t>
  </si>
  <si>
    <t>UNION TEMPORAL EMINSER SOLOASEO 2016</t>
  </si>
  <si>
    <t>INGEAL S A</t>
  </si>
  <si>
    <t>PROINTECH COLOMBIA SAS</t>
  </si>
  <si>
    <t>PC COM S A</t>
  </si>
  <si>
    <t>PAGO SERVICIO DE CELULARES PARA DIRECTIVOS DE LAS DEPENDENCIAS DEL NIVEL CENTRAL 2019.PERIODO FACTURADO 5 DE DICIEMBRE AL 4 DE ENERO DE 2019NO DE FACTURA BI-1007489579TOTAL A PAGAR  $ 3.688.034</t>
  </si>
  <si>
    <t>PAGO SERVICIO DE CELULARES PARA DIRECTIVOS DE LAS DEPENDENCIAS DEL NIVEL CENTRAL 2019PAGO DEL SERVICIO DE TELEFONÍA MOVIL DE LAS LÍNEAS ASIGNADAS EN EL NIVEL CENTRAL DE LA SECRETARÍA DISTRITAL DE GOBIERNO, POR EL PERIODO COMPRENDIDO DEL 5 DE ENERO AL 4 DE FEBRERO DE 2019. FACTURA NÚMERO BI-1009678055 POR VALOR TOTAL A PAGAR DE $3.688.034</t>
  </si>
  <si>
    <t>COLOMBIA MOVIL S A E S P</t>
  </si>
  <si>
    <t>PAGO SERVICIO DE TELEFONO DE LAS DEPENDENCIAS DEL NIVEL CENTRAL 2019PAGO DE SERVICIO TELEFÓNCO DE LAS FACTURAS DEL PERIODO COMPRENDIDO ENTRE EL 01 Y 31 DE DICIEMBRE DE 2018.FACTURA NO. 000262166073 POR VALOR DE $2.823.870 Y FACTURA NO. 000262132037 POR VALOR DE $11.969130, PARA UN TOTAL A PAGAR DE $14.793.000</t>
  </si>
  <si>
    <t>EMPRESA DE TELECOMUNICACIONES DE BOGOTA SA ESP</t>
  </si>
  <si>
    <t>DIRECTV COLOMBIA LTDA</t>
  </si>
  <si>
    <t>PAGO SERVICIO DE TV POR CABLE PARA LAS DEPENDENCIAS DEL NIVEL CENTRAL 2019PAGO DEL SERVICIO DE TELEVISIÓN POR CABLE CORRESPONDIENTE A LAS DEPENDENCIAS UBICADAS EN EL PREDIO UBICADO EN LA CALLE 11 NO. 8-17, PERIODO FACTURADO DEL 12 DE FEBRERO AL 11 DE MARZO DE 2019.FACTURA NÚMERO 104178705 POR VALOR TOTAL A PAGAR DE $224.455</t>
  </si>
  <si>
    <t>FEBRERO</t>
  </si>
  <si>
    <t>CODENSA S. A. ESP</t>
  </si>
  <si>
    <t>EMPRESA DE ACUEDUCTO Y ALCANTARILLADO DE BOGOTA ESP</t>
  </si>
  <si>
    <t>PROMOAMBIENTAL DISTRITO S A S ESP</t>
  </si>
  <si>
    <t>Adquirir la suscripción de cinco (05) ejemplares del Diario EL TIEMPO  con destino Despacho de la Secretaria Distrital de Gobierno, las Subsecretarías de Gestión Institucional, de Gestión Local  y para la Gobernabilidad y la Garantía de Derechos, la Oficina Asesora de Comunicaciones, y de dos (2) ejemplares del Periódico PORTAFOLIO con destino Despacho de la Secretaria Distrital de Gobierno y la Oficina Asesora de Comunicaciones</t>
  </si>
  <si>
    <t>CASA EDITORIAL EL TIEMPO S A</t>
  </si>
  <si>
    <t>COMUNICAN S A</t>
  </si>
  <si>
    <t>Adquirir la suscripción de cinco (05) ejemplares del Diario EL ESPECTADOR  con destino Despacho de la Secretaria Distrital de Gobierno, las Subsecretarías de Gestión Institucional, de Gestión Local  y para la Gobernabilidad y la Garantía de Derechos y para  la Oficina Asesora de Comunicaciones</t>
  </si>
  <si>
    <t>REALIZAR LA ADICIÓN Y PRORROGA DEL CONTRATO NO. 707 DE 2018 SUSCRITO POR LA SECRETARIA DISTRITAL DE GOBIERNO Y SERVICIOS POSTALES NACIONALES</t>
  </si>
  <si>
    <t>SERVICIOS POSTALES NACIONALES S A</t>
  </si>
  <si>
    <t>PAGO SERVICIO DE TELEFONO DE LAS DEPENDENCIAS DEL NIVEL CENTRAL 2019PAGO DEL SERVICIO DE TELEFONÍA DEL PREDIO UBICADO EN LA CALLE 11 NO. 8 - 17, CORRESPONDIENTE A LAS OFICINAS DEL NIVEL CENTRAL DE LA SDG, DURANTE EL PERIODO COMPRENDIDO ENTRE EL 01 Y EL 31 DE ENERO DE 2019, MEDIANTE FACTURA DE SERVICIO PÚBLICO NO. 000263307025 POR VALOR TOTAL A PAGAR DE $12.455.440</t>
  </si>
  <si>
    <t>PAGO SERVICIO DE TELEFONO DE LAS DEPENDENCIAS DEL NIVEL CENTRAL 2019PAGO DEL SERVICIO DE TELEFONÍA FIJA DEL PREDIO UBICADO EN LA CALLE 11 NO. 8 - 17, CORRESPONDIENTE A LAS OFICINAS DE LOS INSPECTORES DE LA SDG, DURANTE EL PERIODO COMPRENDIDO ENTRE EL 01 Y EL 31 DE ENERO DE 2019, MEDIANTE FACTURA DE SERVICIO PÚBLICO NO. 000263303765 POR VALOR TOTAL A PAGAR DE $2.959.350</t>
  </si>
  <si>
    <t>PAGO SERVICIO DE ENERGIA DE LAS DEPENDENCIAS DEL NIVEL CENTRAL 2019.PAGO DEL SERVICIO DE ENERGÍA ELECTRÍCA DEL PREDIO UBICADO EN LA CALLE 119 NO. 8 - 56, CORRESPONDIENTE AL COLEGIO GENERAL SANTANDER, POR EL PERIODO COMPRENDIDO ENTRE EL 17 DE ENERO Y EL 14 DE FEBRERO DE 2019, MEDIANTE FACTURA DE SERVICIOS PÚBLICOS NO. 540893352-1, POR VALOR TOTAL A PAGAR DE $27.000.</t>
  </si>
  <si>
    <t>PAGO SERVICIO DE ASEO DE LAS DEPENDENCIAS DEL NIVEL CENTRAL 2019PAGO DEL SERVICIO DE ASEO DEL PREDIO UBICADO EN LA CALLE 46 NO. 14 - 28, CORRESPONDIENTE A LAS OFICINAS DEL CONSEJO DE JUSTICIA, DURANTE EL PERIODO COMPRENDIDO ENTRE EL 1 DE NOVIEMBRE Y EL 31 DE DICIEMBRE DE 2018, MEDIANTE FACTURA DE SERVICIO PÚBLICO NO. 12371374 POR VALOR TOTAL A PAGAR DE $197290.</t>
  </si>
  <si>
    <t>LIMPIEZA METROPOLITANA S A E S P</t>
  </si>
  <si>
    <t>RA 18</t>
  </si>
  <si>
    <t>Pago de nómina general de febrero de 2019 (Planta de Funcionamiento)</t>
  </si>
  <si>
    <t>RA 20</t>
  </si>
  <si>
    <t>Pago de Cesantías a unos funcionarios retirados (Planta de Funcionamiento)</t>
  </si>
  <si>
    <t>LA PRESTACIÓN DEL SERVICIO INTEGRAL DE ASEO Y CAFETERÍA PARA LAS DEPENDENCIAS Y PROYECTOS DEL NIVEL CENTRAL DE LA SECRETARÍA DISTRITAL DE GOBIERNO, EL CUAL INCLUYE EL SUMINISTRO DE PERSONAL, MAQUINARIA Y LOS INSUMOS.</t>
  </si>
  <si>
    <t>Otros productos químicos; fibras artificiales (o fibras industriales hechas por el hombre)</t>
  </si>
  <si>
    <t>675/18</t>
  </si>
  <si>
    <t>ADICION Y PRORROGA NO. 2 CPS 675 DE 2018</t>
  </si>
  <si>
    <t>SEGURIDAD PENTA LTDA</t>
  </si>
  <si>
    <t>ADQUIRIR LA SUSCRIPCIÓN DE CINCO (05) EJEMPLARES DEL DIARIO LA REPÚBLICA  CON DESTINO DESPACHO DE LA SECRETARIA DISTRITAL DE GOBIERNO, LAS SUBSECRETARÍAS DE GESTIÓN INSTITUCIONAL, DE GESTIÓN LOCAL, PARA LA GOBERNABILIDAD Y LA GARANTÍA DE DERECHOS Y LA OFICINA ASESORA DE COMUNICACIONES</t>
  </si>
  <si>
    <t>EDITORIAL LA REPUBLICA SAS</t>
  </si>
  <si>
    <t>Res. 138</t>
  </si>
  <si>
    <t>PAGO DICIEMBRE 2018 Y TIEMPO EXCEDIDO DURANTE EL SERVICIOS "POR LA CUAL SE AUTORIZA EL RECONOCIMIENTO Y PAGO DEL SERVICIO EXTRA PRESTADO POR LOS DELEGADOS DE LA SECRETARÍA DISTRITAL DE GOBIERNO DE BOGOTÁ D.C., EN LA SUPERVISIÓN DE LOS CONCURSOS Y LOS SORTEOS REALIZADOS POR LAS LOTERÍAS, LOS CONSORCIOS COMERCIALES Y LOS JUEGOS PROMOCIONALES, EN EL MES DE DICIEMBRE DE 2018 Y DEL TIEMPO EXCEDIDO DURANTE EL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</si>
</sst>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 #,##0.00\ _P_t_s_-;\-* #,##0.00\ _P_t_s_-;_-* &quot;-&quot;??\ _P_t_s_-;_-@_-"/>
    <numFmt numFmtId="165" formatCode="_-* #,##0\ _P_t_s_-;\-* #,##0\ _P_t_s_-;_-* &quot;-&quot;??\ _P_t_s_-;_-@_-"/>
    <numFmt numFmtId="166" formatCode="#.##0.00"/>
    <numFmt numFmtId="167" formatCode="#,##0.0"/>
  </numFmts>
  <fonts count="33"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b/>
      <sz val="10"/>
      <name val="Garamond"/>
      <family val="1"/>
    </font>
    <font>
      <b/>
      <sz val="11"/>
      <name val="Garamond"/>
      <family val="1"/>
    </font>
    <font>
      <sz val="11"/>
      <name val="Garamond"/>
      <family val="1"/>
    </font>
    <font>
      <sz val="11"/>
      <color indexed="8"/>
      <name val="Garamond"/>
      <family val="1"/>
    </font>
    <font>
      <sz val="10"/>
      <name val="Garamond"/>
      <family val="1"/>
    </font>
    <font>
      <b/>
      <sz val="9"/>
      <name val="Garamond"/>
      <family val="1"/>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11"/>
      <color theme="1"/>
      <name val="Garamond"/>
      <family val="1"/>
    </font>
    <font>
      <sz val="10"/>
      <name val="Arial"/>
      <family val="2"/>
    </font>
  </fonts>
  <fills count="42">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CCFFCC"/>
        <bgColor indexed="64"/>
      </patternFill>
    </fill>
    <fill>
      <patternFill patternType="solid">
        <fgColor theme="0"/>
        <bgColor indexed="64"/>
      </patternFill>
    </fill>
    <fill>
      <patternFill patternType="solid">
        <fgColor rgb="FFFFFF99"/>
        <bgColor indexed="64"/>
      </patternFill>
    </fill>
    <fill>
      <patternFill patternType="solid">
        <fgColor rgb="FFFF99CC"/>
        <bgColor indexed="64"/>
      </patternFill>
    </fill>
    <fill>
      <patternFill patternType="solid">
        <fgColor rgb="FF99CCFF"/>
        <bgColor indexed="64"/>
      </patternFill>
    </fill>
    <fill>
      <patternFill patternType="solid">
        <fgColor theme="3" tint="0.79998168889431442"/>
        <bgColor indexed="64"/>
      </patternFill>
    </fill>
    <fill>
      <patternFill patternType="solid">
        <fgColor rgb="FFFFCC9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236">
    <xf numFmtId="0" fontId="0" fillId="0" borderId="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3" fillId="16" borderId="0" applyNumberFormat="0" applyBorder="0" applyAlignment="0" applyProtection="0"/>
    <xf numFmtId="0" fontId="12" fillId="16" borderId="0" applyNumberFormat="0" applyBorder="0" applyAlignment="0" applyProtection="0"/>
    <xf numFmtId="0" fontId="13" fillId="17" borderId="0" applyNumberFormat="0" applyBorder="0" applyAlignment="0" applyProtection="0"/>
    <xf numFmtId="0" fontId="12" fillId="17" borderId="0" applyNumberFormat="0" applyBorder="0" applyAlignment="0" applyProtection="0"/>
    <xf numFmtId="0" fontId="13" fillId="18" borderId="0" applyNumberFormat="0" applyBorder="0" applyAlignment="0" applyProtection="0"/>
    <xf numFmtId="0" fontId="12" fillId="18" borderId="0" applyNumberFormat="0" applyBorder="0" applyAlignment="0" applyProtection="0"/>
    <xf numFmtId="0" fontId="13" fillId="19" borderId="0" applyNumberFormat="0" applyBorder="0" applyAlignment="0" applyProtection="0"/>
    <xf numFmtId="0" fontId="12" fillId="19" borderId="0" applyNumberFormat="0" applyBorder="0" applyAlignment="0" applyProtection="0"/>
    <xf numFmtId="0" fontId="13" fillId="20" borderId="0" applyNumberFormat="0" applyBorder="0" applyAlignment="0" applyProtection="0"/>
    <xf numFmtId="0" fontId="12" fillId="20" borderId="0" applyNumberFormat="0" applyBorder="0" applyAlignment="0" applyProtection="0"/>
    <xf numFmtId="0" fontId="13" fillId="21" borderId="0" applyNumberFormat="0" applyBorder="0" applyAlignment="0" applyProtection="0"/>
    <xf numFmtId="0" fontId="12" fillId="21" borderId="0" applyNumberFormat="0" applyBorder="0" applyAlignment="0" applyProtection="0"/>
    <xf numFmtId="0" fontId="14" fillId="22" borderId="0" applyNumberFormat="0" applyBorder="0" applyAlignment="0" applyProtection="0"/>
    <xf numFmtId="0" fontId="15" fillId="23" borderId="16" applyNumberFormat="0" applyAlignment="0" applyProtection="0"/>
    <xf numFmtId="0" fontId="16" fillId="24" borderId="17" applyNumberFormat="0" applyAlignment="0" applyProtection="0"/>
    <xf numFmtId="0" fontId="17" fillId="0" borderId="18" applyNumberFormat="0" applyFill="0" applyAlignment="0" applyProtection="0"/>
    <xf numFmtId="0" fontId="18" fillId="0" borderId="19" applyNumberFormat="0" applyFill="0" applyAlignment="0" applyProtection="0"/>
    <xf numFmtId="0" fontId="19" fillId="0" borderId="0" applyNumberFormat="0" applyFill="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20" fillId="31" borderId="16" applyNumberFormat="0" applyAlignment="0" applyProtection="0"/>
    <xf numFmtId="0" fontId="21" fillId="32" borderId="0" applyNumberFormat="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2" fillId="33" borderId="0" applyNumberFormat="0" applyBorder="0" applyAlignment="0" applyProtection="0"/>
    <xf numFmtId="0" fontId="23" fillId="33" borderId="0" applyNumberFormat="0" applyBorder="0" applyAlignment="0" applyProtection="0"/>
    <xf numFmtId="0" fontId="12" fillId="0" borderId="0"/>
    <xf numFmtId="0" fontId="12"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34" borderId="20" applyNumberFormat="0" applyFont="0" applyAlignment="0" applyProtection="0"/>
    <xf numFmtId="0" fontId="12" fillId="34" borderId="20" applyNumberFormat="0" applyFont="0" applyAlignment="0" applyProtection="0"/>
    <xf numFmtId="0" fontId="12" fillId="34" borderId="20" applyNumberFormat="0" applyFont="0" applyAlignment="0" applyProtection="0"/>
    <xf numFmtId="0" fontId="12" fillId="34" borderId="20" applyNumberFormat="0" applyFont="0" applyAlignment="0" applyProtection="0"/>
    <xf numFmtId="9" fontId="5" fillId="0" borderId="0" applyFont="0" applyFill="0" applyBorder="0" applyAlignment="0" applyProtection="0"/>
    <xf numFmtId="9" fontId="3" fillId="0" borderId="0" applyFont="0" applyFill="0" applyBorder="0" applyAlignment="0" applyProtection="0"/>
    <xf numFmtId="0" fontId="24" fillId="23" borderId="21"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22" applyNumberFormat="0" applyFill="0" applyAlignment="0" applyProtection="0"/>
    <xf numFmtId="0" fontId="19" fillId="0" borderId="23" applyNumberFormat="0" applyFill="0" applyAlignment="0" applyProtection="0"/>
    <xf numFmtId="0" fontId="29" fillId="0" borderId="0" applyNumberFormat="0" applyFill="0" applyBorder="0" applyAlignment="0" applyProtection="0"/>
    <xf numFmtId="0" fontId="30" fillId="0" borderId="24" applyNumberFormat="0" applyFill="0" applyAlignment="0" applyProtection="0"/>
    <xf numFmtId="41" fontId="32" fillId="0" borderId="0" applyFont="0" applyFill="0" applyBorder="0" applyAlignment="0" applyProtection="0"/>
    <xf numFmtId="0" fontId="2" fillId="0" borderId="0"/>
    <xf numFmtId="0" fontId="2" fillId="34" borderId="20" applyNumberFormat="0" applyFont="0" applyAlignment="0" applyProtection="0"/>
    <xf numFmtId="0" fontId="2" fillId="4" borderId="0" applyNumberFormat="0" applyBorder="0" applyAlignment="0" applyProtection="0"/>
    <xf numFmtId="0" fontId="2" fillId="10" borderId="0" applyNumberFormat="0" applyBorder="0" applyAlignment="0" applyProtection="0"/>
    <xf numFmtId="0" fontId="2" fillId="16"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17"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18"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9"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2" fillId="9"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1" fillId="0" borderId="0"/>
    <xf numFmtId="0" fontId="1" fillId="34" borderId="20" applyNumberFormat="0" applyFont="0" applyAlignment="0" applyProtection="0"/>
    <xf numFmtId="0" fontId="1" fillId="4" borderId="0" applyNumberFormat="0" applyBorder="0" applyAlignment="0" applyProtection="0"/>
    <xf numFmtId="0" fontId="1" fillId="10" borderId="0" applyNumberFormat="0" applyBorder="0" applyAlignment="0" applyProtection="0"/>
    <xf numFmtId="0" fontId="1" fillId="16"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17"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18"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9"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cellStyleXfs>
  <cellXfs count="269">
    <xf numFmtId="0" fontId="0" fillId="0" borderId="0" xfId="0"/>
    <xf numFmtId="0" fontId="7" fillId="2" borderId="0" xfId="0" applyFont="1" applyFill="1" applyAlignment="1">
      <alignment vertical="center"/>
    </xf>
    <xf numFmtId="0" fontId="7" fillId="2" borderId="0" xfId="0" applyFont="1" applyFill="1"/>
    <xf numFmtId="0" fontId="8" fillId="2" borderId="0" xfId="0" applyFont="1" applyFill="1"/>
    <xf numFmtId="17" fontId="7" fillId="2" borderId="0" xfId="0" quotePrefix="1" applyNumberFormat="1" applyFont="1" applyFill="1" applyAlignment="1">
      <alignment horizontal="right"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35" borderId="2" xfId="0" applyNumberFormat="1" applyFont="1" applyFill="1" applyBorder="1" applyAlignment="1" applyProtection="1">
      <alignment horizontal="left" vertical="center"/>
      <protection locked="0"/>
    </xf>
    <xf numFmtId="0" fontId="8" fillId="35" borderId="2" xfId="0" applyNumberFormat="1" applyFont="1" applyFill="1" applyBorder="1" applyAlignment="1">
      <alignment horizontal="left" vertical="center"/>
    </xf>
    <xf numFmtId="0" fontId="8" fillId="2" borderId="3" xfId="0" applyNumberFormat="1" applyFont="1" applyFill="1" applyBorder="1" applyAlignment="1" applyProtection="1">
      <alignment horizontal="left" vertical="center"/>
      <protection locked="0"/>
    </xf>
    <xf numFmtId="0" fontId="8" fillId="2" borderId="3" xfId="0" applyFont="1" applyFill="1" applyBorder="1" applyAlignment="1">
      <alignment vertical="center"/>
    </xf>
    <xf numFmtId="4" fontId="8" fillId="2" borderId="3" xfId="0" applyNumberFormat="1" applyFont="1" applyFill="1" applyBorder="1" applyAlignment="1" applyProtection="1">
      <alignment vertical="center"/>
      <protection locked="0"/>
    </xf>
    <xf numFmtId="0" fontId="8" fillId="35" borderId="3" xfId="0" applyNumberFormat="1" applyFont="1" applyFill="1" applyBorder="1" applyAlignment="1" applyProtection="1">
      <alignment horizontal="left" vertical="center"/>
      <protection locked="0"/>
    </xf>
    <xf numFmtId="0" fontId="8" fillId="35" borderId="3" xfId="0" applyNumberFormat="1" applyFont="1" applyFill="1" applyBorder="1" applyAlignment="1">
      <alignment horizontal="left" vertical="center"/>
    </xf>
    <xf numFmtId="4" fontId="8" fillId="35" borderId="3" xfId="0" applyNumberFormat="1" applyFont="1" applyFill="1" applyBorder="1" applyAlignment="1" applyProtection="1">
      <alignment vertical="center"/>
      <protection locked="0"/>
    </xf>
    <xf numFmtId="0" fontId="8" fillId="2" borderId="3" xfId="0" applyNumberFormat="1" applyFont="1" applyFill="1" applyBorder="1" applyAlignment="1">
      <alignment horizontal="left" vertical="center"/>
    </xf>
    <xf numFmtId="4" fontId="7" fillId="2" borderId="2" xfId="0" applyNumberFormat="1" applyFont="1" applyFill="1" applyBorder="1" applyAlignment="1" applyProtection="1">
      <alignment horizontal="left" vertical="center"/>
      <protection locked="0"/>
    </xf>
    <xf numFmtId="0" fontId="7" fillId="2" borderId="2" xfId="0" applyFont="1" applyFill="1" applyBorder="1" applyAlignment="1">
      <alignment vertical="center"/>
    </xf>
    <xf numFmtId="4" fontId="7" fillId="2" borderId="3" xfId="0" applyNumberFormat="1" applyFont="1" applyFill="1" applyBorder="1" applyAlignment="1" applyProtection="1">
      <alignment horizontal="left" vertical="center"/>
      <protection locked="0"/>
    </xf>
    <xf numFmtId="0" fontId="7" fillId="2" borderId="3" xfId="0" applyFont="1" applyFill="1" applyBorder="1" applyAlignment="1">
      <alignment vertical="center"/>
    </xf>
    <xf numFmtId="4" fontId="7" fillId="2" borderId="1" xfId="0" applyNumberFormat="1" applyFont="1" applyFill="1" applyBorder="1" applyAlignment="1" applyProtection="1">
      <alignment horizontal="left" vertical="center"/>
      <protection locked="0"/>
    </xf>
    <xf numFmtId="0" fontId="7" fillId="2" borderId="1" xfId="0" applyFont="1" applyFill="1" applyBorder="1" applyAlignment="1">
      <alignment vertical="center"/>
    </xf>
    <xf numFmtId="4" fontId="8" fillId="2" borderId="0" xfId="0" applyNumberFormat="1" applyFont="1" applyFill="1"/>
    <xf numFmtId="3" fontId="8" fillId="35" borderId="2" xfId="0" applyNumberFormat="1" applyFont="1" applyFill="1" applyBorder="1" applyAlignment="1" applyProtection="1">
      <alignment vertical="center"/>
      <protection locked="0"/>
    </xf>
    <xf numFmtId="3" fontId="8" fillId="2" borderId="3" xfId="0" applyNumberFormat="1" applyFont="1" applyFill="1" applyBorder="1" applyAlignment="1" applyProtection="1">
      <alignment vertical="center"/>
      <protection locked="0"/>
    </xf>
    <xf numFmtId="3" fontId="8" fillId="35" borderId="3" xfId="0" applyNumberFormat="1" applyFont="1" applyFill="1" applyBorder="1" applyAlignment="1" applyProtection="1">
      <alignment vertical="center"/>
      <protection locked="0"/>
    </xf>
    <xf numFmtId="3" fontId="7" fillId="2" borderId="2" xfId="0" applyNumberFormat="1" applyFont="1" applyFill="1" applyBorder="1" applyAlignment="1" applyProtection="1">
      <alignment horizontal="right" vertical="center"/>
      <protection locked="0"/>
    </xf>
    <xf numFmtId="3" fontId="7" fillId="2" borderId="3" xfId="0" applyNumberFormat="1" applyFont="1" applyFill="1" applyBorder="1" applyAlignment="1" applyProtection="1">
      <alignment horizontal="right" vertical="center"/>
      <protection locked="0"/>
    </xf>
    <xf numFmtId="3" fontId="8" fillId="2" borderId="3" xfId="0" applyNumberFormat="1" applyFont="1" applyFill="1" applyBorder="1" applyAlignment="1" applyProtection="1">
      <alignment horizontal="right" vertical="center"/>
      <protection locked="0"/>
    </xf>
    <xf numFmtId="3" fontId="7" fillId="2" borderId="1" xfId="0" applyNumberFormat="1" applyFont="1" applyFill="1" applyBorder="1" applyAlignment="1" applyProtection="1">
      <alignment horizontal="right" vertical="center"/>
      <protection locked="0"/>
    </xf>
    <xf numFmtId="0" fontId="6" fillId="2" borderId="2" xfId="0" applyFont="1" applyFill="1" applyBorder="1" applyAlignment="1">
      <alignment horizontal="center" vertical="justify"/>
    </xf>
    <xf numFmtId="0" fontId="8" fillId="0" borderId="0" xfId="0" applyFont="1"/>
    <xf numFmtId="0" fontId="8" fillId="2" borderId="0" xfId="0" applyFont="1" applyFill="1" applyBorder="1"/>
    <xf numFmtId="0" fontId="8" fillId="2" borderId="4" xfId="0" applyFont="1" applyFill="1" applyBorder="1"/>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8" fillId="2" borderId="3" xfId="0" applyFont="1" applyFill="1" applyBorder="1"/>
    <xf numFmtId="0" fontId="8" fillId="2" borderId="7" xfId="0" applyFont="1" applyFill="1" applyBorder="1"/>
    <xf numFmtId="0" fontId="8" fillId="2" borderId="5" xfId="0" applyFont="1" applyFill="1" applyBorder="1"/>
    <xf numFmtId="0" fontId="8" fillId="2" borderId="8" xfId="0" applyFont="1" applyFill="1" applyBorder="1"/>
    <xf numFmtId="0" fontId="8" fillId="2" borderId="9" xfId="0" applyFont="1" applyFill="1" applyBorder="1"/>
    <xf numFmtId="4" fontId="8" fillId="2" borderId="9" xfId="0" applyNumberFormat="1" applyFont="1" applyFill="1" applyBorder="1" applyProtection="1">
      <protection locked="0"/>
    </xf>
    <xf numFmtId="4" fontId="8" fillId="2" borderId="5" xfId="0" applyNumberFormat="1" applyFont="1" applyFill="1" applyBorder="1" applyProtection="1">
      <protection locked="0"/>
    </xf>
    <xf numFmtId="15" fontId="8" fillId="2" borderId="3" xfId="0" applyNumberFormat="1" applyFont="1" applyFill="1" applyBorder="1" applyAlignment="1">
      <alignment horizontal="center"/>
    </xf>
    <xf numFmtId="0" fontId="8" fillId="2" borderId="10" xfId="0" applyFont="1" applyFill="1" applyBorder="1"/>
    <xf numFmtId="0" fontId="8" fillId="2" borderId="8" xfId="0" applyFont="1" applyFill="1" applyBorder="1" applyAlignment="1">
      <alignment horizontal="center"/>
    </xf>
    <xf numFmtId="4" fontId="8" fillId="2" borderId="0" xfId="0" applyNumberFormat="1" applyFont="1" applyFill="1" applyBorder="1" applyProtection="1">
      <protection locked="0"/>
    </xf>
    <xf numFmtId="4" fontId="8" fillId="2" borderId="10" xfId="0" applyNumberFormat="1" applyFont="1" applyFill="1" applyBorder="1" applyProtection="1">
      <protection locked="0"/>
    </xf>
    <xf numFmtId="0" fontId="8" fillId="2" borderId="11" xfId="0" applyFont="1" applyFill="1" applyBorder="1"/>
    <xf numFmtId="0" fontId="8" fillId="2" borderId="6" xfId="0" applyFont="1" applyFill="1" applyBorder="1"/>
    <xf numFmtId="0" fontId="8" fillId="2" borderId="12" xfId="0" applyFont="1" applyFill="1" applyBorder="1"/>
    <xf numFmtId="0" fontId="8" fillId="2" borderId="13" xfId="0" applyFont="1" applyFill="1" applyBorder="1"/>
    <xf numFmtId="4" fontId="8" fillId="2" borderId="11" xfId="0" applyNumberFormat="1" applyFont="1" applyFill="1" applyBorder="1" applyProtection="1">
      <protection locked="0"/>
    </xf>
    <xf numFmtId="4" fontId="8" fillId="2" borderId="6" xfId="0" applyNumberFormat="1" applyFont="1" applyFill="1" applyBorder="1" applyProtection="1">
      <protection locked="0"/>
    </xf>
    <xf numFmtId="0" fontId="7" fillId="2" borderId="2" xfId="0" applyFont="1" applyFill="1" applyBorder="1" applyAlignment="1">
      <alignment horizontal="center" vertical="justify"/>
    </xf>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8" fillId="2" borderId="2" xfId="0" applyFont="1" applyFill="1" applyBorder="1"/>
    <xf numFmtId="0" fontId="8" fillId="2" borderId="3" xfId="0" applyFont="1" applyFill="1" applyBorder="1" applyAlignment="1">
      <alignment horizontal="left"/>
    </xf>
    <xf numFmtId="0" fontId="8" fillId="2" borderId="3" xfId="0" applyFont="1" applyFill="1" applyBorder="1" applyAlignment="1">
      <alignment horizontal="center"/>
    </xf>
    <xf numFmtId="0" fontId="8" fillId="2" borderId="8" xfId="0" applyFont="1" applyFill="1" applyBorder="1" applyAlignment="1">
      <alignment horizontal="left"/>
    </xf>
    <xf numFmtId="0" fontId="8" fillId="2" borderId="10" xfId="0" applyFont="1" applyFill="1" applyBorder="1" applyAlignment="1">
      <alignment horizontal="center"/>
    </xf>
    <xf numFmtId="4" fontId="8" fillId="2" borderId="3" xfId="0" applyNumberFormat="1" applyFont="1" applyFill="1" applyBorder="1" applyProtection="1">
      <protection locked="0"/>
    </xf>
    <xf numFmtId="0" fontId="8" fillId="2" borderId="14" xfId="0" applyFont="1" applyFill="1" applyBorder="1"/>
    <xf numFmtId="4" fontId="7" fillId="2" borderId="1" xfId="0" applyNumberFormat="1" applyFont="1" applyFill="1" applyBorder="1" applyProtection="1">
      <protection locked="0"/>
    </xf>
    <xf numFmtId="166" fontId="8" fillId="2" borderId="0" xfId="0" applyNumberFormat="1" applyFont="1" applyFill="1" applyBorder="1"/>
    <xf numFmtId="3" fontId="8" fillId="2" borderId="10" xfId="0" applyNumberFormat="1" applyFont="1" applyFill="1" applyBorder="1" applyProtection="1">
      <protection locked="0"/>
    </xf>
    <xf numFmtId="3" fontId="8" fillId="2" borderId="6" xfId="0" applyNumberFormat="1" applyFont="1" applyFill="1" applyBorder="1"/>
    <xf numFmtId="3" fontId="7" fillId="2" borderId="15" xfId="0" applyNumberFormat="1" applyFont="1" applyFill="1" applyBorder="1" applyProtection="1">
      <protection locked="0"/>
    </xf>
    <xf numFmtId="3" fontId="8" fillId="2" borderId="3" xfId="0" applyNumberFormat="1" applyFont="1" applyFill="1" applyBorder="1" applyProtection="1">
      <protection locked="0"/>
    </xf>
    <xf numFmtId="3" fontId="8" fillId="36" borderId="10" xfId="0" applyNumberFormat="1" applyFont="1" applyFill="1" applyBorder="1" applyProtection="1">
      <protection locked="0"/>
    </xf>
    <xf numFmtId="3" fontId="8" fillId="2" borderId="10" xfId="75" applyNumberFormat="1" applyFont="1" applyFill="1" applyBorder="1"/>
    <xf numFmtId="3" fontId="7" fillId="2" borderId="1" xfId="0" applyNumberFormat="1" applyFont="1" applyFill="1" applyBorder="1" applyProtection="1">
      <protection locked="0"/>
    </xf>
    <xf numFmtId="0" fontId="8" fillId="2" borderId="0" xfId="0" applyFont="1" applyFill="1" applyBorder="1" applyAlignment="1">
      <alignment horizontal="center"/>
    </xf>
    <xf numFmtId="0" fontId="31" fillId="36" borderId="10" xfId="140" applyFont="1" applyFill="1" applyBorder="1"/>
    <xf numFmtId="0" fontId="8" fillId="36" borderId="10" xfId="0" applyFont="1" applyFill="1" applyBorder="1" applyAlignment="1">
      <alignment horizontal="center"/>
    </xf>
    <xf numFmtId="0" fontId="8" fillId="36" borderId="8" xfId="0" applyFont="1" applyFill="1" applyBorder="1" applyAlignment="1">
      <alignment horizontal="left"/>
    </xf>
    <xf numFmtId="15" fontId="8" fillId="36" borderId="3" xfId="0" applyNumberFormat="1" applyFont="1" applyFill="1" applyBorder="1" applyAlignment="1">
      <alignment horizontal="center"/>
    </xf>
    <xf numFmtId="0" fontId="8" fillId="36" borderId="3" xfId="0" applyFont="1" applyFill="1" applyBorder="1" applyAlignment="1">
      <alignment horizontal="left"/>
    </xf>
    <xf numFmtId="0" fontId="8" fillId="36" borderId="3" xfId="0" applyFont="1" applyFill="1" applyBorder="1" applyAlignment="1">
      <alignment horizontal="center"/>
    </xf>
    <xf numFmtId="0" fontId="8" fillId="36" borderId="0" xfId="0" applyFont="1" applyFill="1" applyBorder="1"/>
    <xf numFmtId="4" fontId="8" fillId="2" borderId="0" xfId="0" applyNumberFormat="1" applyFont="1" applyFill="1" applyBorder="1"/>
    <xf numFmtId="3" fontId="8" fillId="2" borderId="14" xfId="0" applyNumberFormat="1" applyFont="1" applyFill="1" applyBorder="1"/>
    <xf numFmtId="0" fontId="8" fillId="36" borderId="0" xfId="0" applyFont="1" applyFill="1"/>
    <xf numFmtId="0" fontId="8" fillId="36" borderId="10" xfId="0" applyFont="1" applyFill="1" applyBorder="1"/>
    <xf numFmtId="4" fontId="8" fillId="2" borderId="13" xfId="0" applyNumberFormat="1" applyFont="1" applyFill="1" applyBorder="1" applyProtection="1">
      <protection locked="0"/>
    </xf>
    <xf numFmtId="0" fontId="8" fillId="36" borderId="8" xfId="0" applyFont="1" applyFill="1" applyBorder="1"/>
    <xf numFmtId="3" fontId="8" fillId="36" borderId="3" xfId="0" applyNumberFormat="1" applyFont="1" applyFill="1" applyBorder="1" applyProtection="1">
      <protection locked="0"/>
    </xf>
    <xf numFmtId="15" fontId="8" fillId="2" borderId="8" xfId="0" applyNumberFormat="1" applyFont="1" applyFill="1" applyBorder="1" applyAlignment="1">
      <alignment horizontal="center"/>
    </xf>
    <xf numFmtId="0" fontId="8" fillId="2" borderId="14" xfId="0" applyFont="1" applyFill="1" applyBorder="1" applyAlignment="1">
      <alignment horizontal="center"/>
    </xf>
    <xf numFmtId="0" fontId="7" fillId="2" borderId="3" xfId="0" applyFont="1" applyFill="1" applyBorder="1" applyAlignment="1">
      <alignment horizontal="center" vertical="center"/>
    </xf>
    <xf numFmtId="0" fontId="7" fillId="2" borderId="0" xfId="0" applyFont="1" applyFill="1" applyBorder="1" applyAlignment="1">
      <alignment horizontal="center"/>
    </xf>
    <xf numFmtId="0" fontId="7" fillId="2" borderId="10" xfId="0" applyFont="1" applyFill="1" applyBorder="1" applyAlignment="1">
      <alignment horizontal="center"/>
    </xf>
    <xf numFmtId="0" fontId="7" fillId="2" borderId="10" xfId="0" applyFont="1" applyFill="1" applyBorder="1" applyAlignment="1">
      <alignment horizontal="center" vertical="center"/>
    </xf>
    <xf numFmtId="166" fontId="8" fillId="2" borderId="0" xfId="0" applyNumberFormat="1" applyFont="1" applyFill="1"/>
    <xf numFmtId="0" fontId="8" fillId="2" borderId="8" xfId="0" applyFont="1" applyFill="1" applyBorder="1" applyAlignment="1">
      <alignment horizontal="center" vertical="center"/>
    </xf>
    <xf numFmtId="15" fontId="8" fillId="2" borderId="7" xfId="0" applyNumberFormat="1" applyFont="1" applyFill="1" applyBorder="1" applyAlignment="1">
      <alignment horizontal="center"/>
    </xf>
    <xf numFmtId="0" fontId="7" fillId="2" borderId="8" xfId="0" applyFont="1" applyFill="1" applyBorder="1" applyAlignment="1">
      <alignment horizontal="center" vertical="center"/>
    </xf>
    <xf numFmtId="0" fontId="7" fillId="2" borderId="0" xfId="0" applyFont="1" applyFill="1" applyBorder="1" applyAlignment="1">
      <alignment horizontal="center" vertical="center"/>
    </xf>
    <xf numFmtId="14" fontId="8" fillId="2" borderId="3" xfId="0" applyNumberFormat="1" applyFont="1" applyFill="1" applyBorder="1"/>
    <xf numFmtId="0" fontId="8" fillId="2" borderId="8" xfId="0" applyFont="1" applyFill="1" applyBorder="1" applyAlignment="1">
      <alignment horizontal="left" vertical="center"/>
    </xf>
    <xf numFmtId="0" fontId="7" fillId="2" borderId="7" xfId="0" applyFont="1" applyFill="1" applyBorder="1" applyAlignment="1">
      <alignment horizontal="center"/>
    </xf>
    <xf numFmtId="0" fontId="7" fillId="2" borderId="9" xfId="0" applyFont="1" applyFill="1" applyBorder="1" applyAlignment="1">
      <alignment horizontal="center"/>
    </xf>
    <xf numFmtId="0" fontId="7" fillId="2" borderId="5" xfId="0" applyFont="1" applyFill="1" applyBorder="1" applyAlignment="1">
      <alignment horizontal="center"/>
    </xf>
    <xf numFmtId="4" fontId="8" fillId="2" borderId="4" xfId="0" applyNumberFormat="1" applyFont="1" applyFill="1" applyBorder="1" applyProtection="1">
      <protection locked="0"/>
    </xf>
    <xf numFmtId="0" fontId="9" fillId="2" borderId="8" xfId="0" applyFont="1" applyFill="1" applyBorder="1"/>
    <xf numFmtId="0" fontId="9" fillId="36" borderId="8" xfId="0" applyFont="1" applyFill="1" applyBorder="1"/>
    <xf numFmtId="3" fontId="8" fillId="2" borderId="0" xfId="0" applyNumberFormat="1" applyFont="1" applyFill="1"/>
    <xf numFmtId="4" fontId="8" fillId="2" borderId="4" xfId="0" applyNumberFormat="1" applyFont="1" applyFill="1" applyBorder="1"/>
    <xf numFmtId="4" fontId="8" fillId="2" borderId="13" xfId="0" applyNumberFormat="1" applyFont="1" applyFill="1" applyBorder="1"/>
    <xf numFmtId="3" fontId="8" fillId="2" borderId="0" xfId="0" applyNumberFormat="1" applyFont="1" applyFill="1" applyBorder="1"/>
    <xf numFmtId="3" fontId="8" fillId="2" borderId="13" xfId="0" applyNumberFormat="1" applyFont="1" applyFill="1" applyBorder="1"/>
    <xf numFmtId="4" fontId="7" fillId="2" borderId="2" xfId="0" applyNumberFormat="1" applyFont="1" applyFill="1" applyBorder="1" applyAlignment="1" applyProtection="1">
      <alignment horizontal="right" vertical="center"/>
      <protection locked="0"/>
    </xf>
    <xf numFmtId="0" fontId="6" fillId="2" borderId="1" xfId="0" applyFont="1" applyFill="1" applyBorder="1" applyAlignment="1">
      <alignment horizontal="center" vertical="center"/>
    </xf>
    <xf numFmtId="4" fontId="7" fillId="2" borderId="1" xfId="0" applyNumberFormat="1" applyFont="1" applyFill="1" applyBorder="1" applyAlignment="1" applyProtection="1">
      <alignment horizontal="right" vertical="center"/>
      <protection locked="0"/>
    </xf>
    <xf numFmtId="0" fontId="6" fillId="2" borderId="0" xfId="0" applyFont="1" applyFill="1"/>
    <xf numFmtId="3" fontId="8" fillId="37" borderId="3" xfId="0" applyNumberFormat="1" applyFont="1" applyFill="1" applyBorder="1" applyAlignment="1" applyProtection="1">
      <alignment vertical="center"/>
      <protection locked="0"/>
    </xf>
    <xf numFmtId="0" fontId="6" fillId="2" borderId="0" xfId="0" applyFont="1" applyFill="1" applyAlignment="1">
      <alignment vertical="center"/>
    </xf>
    <xf numFmtId="4" fontId="6" fillId="2" borderId="0" xfId="0" applyNumberFormat="1" applyFont="1" applyFill="1" applyAlignment="1">
      <alignment vertical="center"/>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8" borderId="1" xfId="0" applyFont="1" applyFill="1" applyBorder="1" applyAlignment="1">
      <alignment horizontal="center" vertical="center"/>
    </xf>
    <xf numFmtId="0" fontId="10" fillId="2" borderId="3" xfId="0" applyNumberFormat="1" applyFont="1" applyFill="1" applyBorder="1" applyAlignment="1" applyProtection="1">
      <alignment horizontal="left" vertical="center"/>
      <protection locked="0"/>
    </xf>
    <xf numFmtId="0" fontId="10" fillId="2" borderId="3" xfId="0" applyFont="1" applyFill="1" applyBorder="1" applyAlignment="1">
      <alignment vertical="center"/>
    </xf>
    <xf numFmtId="3" fontId="10" fillId="2" borderId="3" xfId="0" applyNumberFormat="1" applyFont="1" applyFill="1" applyBorder="1" applyAlignment="1" applyProtection="1">
      <alignment vertical="center"/>
      <protection locked="0"/>
    </xf>
    <xf numFmtId="10" fontId="10" fillId="2" borderId="3" xfId="0" applyNumberFormat="1" applyFont="1" applyFill="1" applyBorder="1" applyAlignment="1" applyProtection="1">
      <alignment horizontal="center" vertical="center"/>
      <protection locked="0"/>
    </xf>
    <xf numFmtId="167" fontId="10" fillId="2" borderId="3" xfId="0" applyNumberFormat="1" applyFont="1" applyFill="1" applyBorder="1" applyAlignment="1" applyProtection="1">
      <alignment vertical="center"/>
      <protection locked="0"/>
    </xf>
    <xf numFmtId="0" fontId="10" fillId="2" borderId="3" xfId="0" applyNumberFormat="1" applyFont="1" applyFill="1" applyBorder="1" applyAlignment="1">
      <alignment horizontal="left" vertical="center"/>
    </xf>
    <xf numFmtId="3" fontId="10" fillId="2" borderId="3" xfId="0" applyNumberFormat="1" applyFont="1" applyFill="1" applyBorder="1" applyAlignment="1" applyProtection="1">
      <alignment horizontal="right" vertical="center"/>
      <protection locked="0"/>
    </xf>
    <xf numFmtId="10" fontId="10" fillId="2" borderId="3" xfId="185" applyNumberFormat="1" applyFont="1" applyFill="1" applyBorder="1" applyAlignment="1" applyProtection="1">
      <alignment horizontal="center" vertical="center"/>
      <protection locked="0"/>
    </xf>
    <xf numFmtId="4" fontId="6" fillId="2" borderId="1" xfId="0" applyNumberFormat="1" applyFont="1" applyFill="1" applyBorder="1" applyAlignment="1" applyProtection="1">
      <alignment horizontal="left" vertical="center"/>
      <protection locked="0"/>
    </xf>
    <xf numFmtId="0" fontId="6" fillId="2" borderId="1" xfId="0" applyFont="1" applyFill="1" applyBorder="1" applyAlignment="1">
      <alignment vertical="center"/>
    </xf>
    <xf numFmtId="3" fontId="6" fillId="2" borderId="1" xfId="0" applyNumberFormat="1" applyFont="1" applyFill="1" applyBorder="1" applyAlignment="1" applyProtection="1">
      <alignment horizontal="right" vertical="center"/>
      <protection locked="0"/>
    </xf>
    <xf numFmtId="10" fontId="6" fillId="2" borderId="1" xfId="185" applyNumberFormat="1" applyFont="1" applyFill="1" applyBorder="1" applyAlignment="1" applyProtection="1">
      <alignment horizontal="center" vertical="center"/>
      <protection locked="0"/>
    </xf>
    <xf numFmtId="3" fontId="6" fillId="39" borderId="1" xfId="0" applyNumberFormat="1" applyFont="1" applyFill="1" applyBorder="1" applyAlignment="1" applyProtection="1">
      <alignment horizontal="right" vertical="center"/>
      <protection locked="0"/>
    </xf>
    <xf numFmtId="3" fontId="6" fillId="38" borderId="1" xfId="0" applyNumberFormat="1" applyFont="1" applyFill="1" applyBorder="1" applyAlignment="1" applyProtection="1">
      <alignment horizontal="right" vertical="center"/>
      <protection locked="0"/>
    </xf>
    <xf numFmtId="3" fontId="8" fillId="2" borderId="10" xfId="0" applyNumberFormat="1" applyFont="1" applyFill="1" applyBorder="1"/>
    <xf numFmtId="0" fontId="11" fillId="39" borderId="1" xfId="0" applyFont="1" applyFill="1" applyBorder="1" applyAlignment="1">
      <alignment horizontal="center" vertical="center" wrapText="1"/>
    </xf>
    <xf numFmtId="3" fontId="8" fillId="0" borderId="0" xfId="0" applyNumberFormat="1" applyFont="1"/>
    <xf numFmtId="0" fontId="7" fillId="2" borderId="8" xfId="0" applyFont="1" applyFill="1" applyBorder="1" applyAlignment="1">
      <alignment horizontal="center"/>
    </xf>
    <xf numFmtId="0" fontId="9" fillId="36" borderId="8" xfId="0" applyNumberFormat="1" applyFont="1" applyFill="1" applyBorder="1"/>
    <xf numFmtId="0" fontId="8" fillId="36" borderId="3" xfId="0" applyFont="1" applyFill="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8" fillId="2" borderId="8" xfId="0" applyNumberFormat="1" applyFont="1" applyFill="1" applyBorder="1"/>
    <xf numFmtId="0" fontId="7" fillId="40" borderId="0" xfId="0" applyFont="1" applyFill="1" applyBorder="1" applyAlignment="1">
      <alignment vertical="center" wrapText="1"/>
    </xf>
    <xf numFmtId="0" fontId="7" fillId="40" borderId="0" xfId="0" applyFont="1" applyFill="1" applyBorder="1" applyAlignment="1">
      <alignment horizontal="center" vertical="center" wrapText="1"/>
    </xf>
    <xf numFmtId="0" fontId="7" fillId="40" borderId="0" xfId="0" applyFont="1" applyFill="1" applyBorder="1" applyAlignment="1">
      <alignment horizontal="center" vertical="justify"/>
    </xf>
    <xf numFmtId="0" fontId="7" fillId="40" borderId="0" xfId="0" applyFont="1" applyFill="1" applyBorder="1" applyAlignment="1">
      <alignment vertical="center"/>
    </xf>
    <xf numFmtId="0" fontId="6" fillId="41" borderId="1" xfId="0" applyFont="1" applyFill="1" applyBorder="1" applyAlignment="1">
      <alignment horizontal="center" vertical="center" wrapText="1"/>
    </xf>
    <xf numFmtId="0" fontId="6" fillId="41" borderId="2" xfId="0" applyFont="1" applyFill="1" applyBorder="1" applyAlignment="1">
      <alignment horizontal="center" vertical="center" wrapText="1"/>
    </xf>
    <xf numFmtId="3" fontId="7" fillId="41" borderId="3" xfId="0" applyNumberFormat="1" applyFont="1" applyFill="1" applyBorder="1" applyAlignment="1">
      <alignment horizontal="center" vertical="center" wrapText="1"/>
    </xf>
    <xf numFmtId="3" fontId="7" fillId="41" borderId="2" xfId="0" applyNumberFormat="1" applyFont="1" applyFill="1" applyBorder="1" applyAlignment="1" applyProtection="1">
      <alignment horizontal="center" vertical="center" wrapText="1"/>
      <protection locked="0"/>
    </xf>
    <xf numFmtId="10" fontId="7" fillId="41" borderId="2" xfId="0" applyNumberFormat="1" applyFont="1" applyFill="1" applyBorder="1" applyAlignment="1" applyProtection="1">
      <alignment horizontal="center" vertical="center" wrapText="1"/>
      <protection locked="0"/>
    </xf>
    <xf numFmtId="3" fontId="7" fillId="41" borderId="1" xfId="0" applyNumberFormat="1" applyFont="1" applyFill="1" applyBorder="1" applyAlignment="1" applyProtection="1">
      <alignment horizontal="center" vertical="center" wrapText="1"/>
      <protection locked="0"/>
    </xf>
    <xf numFmtId="0" fontId="8" fillId="41" borderId="1" xfId="0" applyFont="1" applyFill="1" applyBorder="1" applyAlignment="1">
      <alignment horizontal="center"/>
    </xf>
    <xf numFmtId="3" fontId="7" fillId="41" borderId="1" xfId="0" applyNumberFormat="1" applyFont="1" applyFill="1" applyBorder="1" applyAlignment="1" applyProtection="1">
      <alignment horizontal="center" vertical="center"/>
      <protection locked="0"/>
    </xf>
    <xf numFmtId="4" fontId="7" fillId="41" borderId="2" xfId="0" applyNumberFormat="1" applyFont="1" applyFill="1" applyBorder="1" applyAlignment="1" applyProtection="1">
      <alignment horizontal="center" vertical="center" wrapText="1"/>
      <protection locked="0"/>
    </xf>
    <xf numFmtId="10" fontId="7" fillId="41" borderId="1" xfId="0" applyNumberFormat="1" applyFont="1" applyFill="1" applyBorder="1" applyAlignment="1" applyProtection="1">
      <alignment horizontal="center" vertical="center" wrapText="1"/>
      <protection locked="0"/>
    </xf>
    <xf numFmtId="0" fontId="10" fillId="2" borderId="3" xfId="0" applyFont="1" applyFill="1" applyBorder="1" applyAlignment="1">
      <alignment horizontal="left"/>
    </xf>
    <xf numFmtId="14" fontId="8" fillId="2" borderId="7" xfId="0" applyNumberFormat="1" applyFont="1" applyFill="1" applyBorder="1" applyAlignment="1">
      <alignment horizontal="center"/>
    </xf>
    <xf numFmtId="14" fontId="8" fillId="2" borderId="5" xfId="0" applyNumberFormat="1" applyFont="1" applyFill="1" applyBorder="1" applyAlignment="1">
      <alignment horizontal="center"/>
    </xf>
    <xf numFmtId="15" fontId="8" fillId="36" borderId="8" xfId="0" applyNumberFormat="1" applyFont="1" applyFill="1" applyBorder="1" applyAlignment="1">
      <alignment horizontal="center"/>
    </xf>
    <xf numFmtId="14" fontId="8" fillId="2" borderId="11" xfId="0" applyNumberFormat="1" applyFont="1" applyFill="1" applyBorder="1" applyAlignment="1">
      <alignment horizontal="center"/>
    </xf>
    <xf numFmtId="14" fontId="8" fillId="2" borderId="6" xfId="0" applyNumberFormat="1" applyFont="1" applyFill="1" applyBorder="1" applyAlignment="1">
      <alignment horizontal="center"/>
    </xf>
    <xf numFmtId="41" fontId="8" fillId="2" borderId="10" xfId="195" applyFont="1" applyFill="1" applyBorder="1"/>
    <xf numFmtId="41" fontId="8" fillId="2" borderId="10" xfId="195" applyFont="1" applyFill="1" applyBorder="1" applyAlignment="1">
      <alignment horizontal="right" vertical="center"/>
    </xf>
    <xf numFmtId="14" fontId="8" fillId="2" borderId="10" xfId="0" applyNumberFormat="1" applyFont="1" applyFill="1" applyBorder="1" applyAlignment="1">
      <alignment horizontal="center"/>
    </xf>
    <xf numFmtId="14" fontId="8" fillId="2" borderId="8" xfId="0" applyNumberFormat="1" applyFont="1" applyFill="1" applyBorder="1" applyAlignment="1">
      <alignment horizontal="left"/>
    </xf>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14" fontId="8" fillId="2" borderId="8" xfId="0" applyNumberFormat="1" applyFont="1" applyFill="1" applyBorder="1" applyAlignment="1">
      <alignment horizontal="center"/>
    </xf>
    <xf numFmtId="0" fontId="7" fillId="40" borderId="0" xfId="0" applyFont="1" applyFill="1" applyBorder="1" applyAlignment="1">
      <alignment horizontal="center" vertical="center"/>
    </xf>
    <xf numFmtId="14" fontId="8" fillId="2" borderId="8" xfId="0" applyNumberFormat="1" applyFont="1" applyFill="1" applyBorder="1"/>
    <xf numFmtId="0" fontId="8" fillId="0" borderId="3" xfId="0" applyFont="1" applyBorder="1"/>
    <xf numFmtId="3" fontId="8" fillId="2" borderId="14" xfId="0" applyNumberFormat="1" applyFont="1" applyFill="1" applyBorder="1" applyProtection="1">
      <protection locked="0"/>
    </xf>
    <xf numFmtId="4" fontId="10" fillId="2" borderId="3" xfId="0" applyNumberFormat="1" applyFont="1" applyFill="1" applyBorder="1" applyAlignment="1" applyProtection="1">
      <alignment horizontal="left" vertical="center"/>
      <protection locked="0"/>
    </xf>
    <xf numFmtId="0" fontId="6" fillId="35" borderId="2" xfId="0" applyNumberFormat="1" applyFont="1" applyFill="1" applyBorder="1" applyAlignment="1">
      <alignment horizontal="left" vertical="center"/>
    </xf>
    <xf numFmtId="3" fontId="6" fillId="35" borderId="2" xfId="0" applyNumberFormat="1" applyFont="1" applyFill="1" applyBorder="1" applyAlignment="1" applyProtection="1">
      <alignment vertical="center"/>
      <protection locked="0"/>
    </xf>
    <xf numFmtId="10" fontId="6" fillId="35" borderId="2" xfId="0" applyNumberFormat="1" applyFont="1" applyFill="1" applyBorder="1" applyAlignment="1" applyProtection="1">
      <alignment horizontal="center" vertical="center"/>
      <protection locked="0"/>
    </xf>
    <xf numFmtId="0" fontId="6" fillId="35" borderId="3" xfId="0" applyNumberFormat="1" applyFont="1" applyFill="1" applyBorder="1" applyAlignment="1" applyProtection="1">
      <alignment horizontal="left" vertical="center"/>
      <protection locked="0"/>
    </xf>
    <xf numFmtId="0" fontId="6" fillId="35" borderId="3" xfId="0" applyNumberFormat="1" applyFont="1" applyFill="1" applyBorder="1" applyAlignment="1">
      <alignment horizontal="left" vertical="center"/>
    </xf>
    <xf numFmtId="3" fontId="6" fillId="35" borderId="3" xfId="0" applyNumberFormat="1" applyFont="1" applyFill="1" applyBorder="1" applyAlignment="1" applyProtection="1">
      <alignment vertical="center"/>
      <protection locked="0"/>
    </xf>
    <xf numFmtId="10" fontId="6" fillId="35" borderId="3" xfId="0" applyNumberFormat="1" applyFont="1" applyFill="1" applyBorder="1" applyAlignment="1" applyProtection="1">
      <alignment horizontal="center" vertical="center"/>
      <protection locked="0"/>
    </xf>
    <xf numFmtId="0" fontId="10" fillId="0" borderId="3" xfId="0" applyNumberFormat="1" applyFont="1" applyFill="1" applyBorder="1" applyAlignment="1" applyProtection="1">
      <alignment horizontal="left" vertical="center"/>
      <protection locked="0"/>
    </xf>
    <xf numFmtId="0" fontId="10" fillId="0" borderId="3" xfId="0" applyFont="1" applyFill="1" applyBorder="1" applyAlignment="1">
      <alignment vertical="center"/>
    </xf>
    <xf numFmtId="3" fontId="10" fillId="0" borderId="3" xfId="0" applyNumberFormat="1" applyFont="1" applyFill="1" applyBorder="1" applyAlignment="1" applyProtection="1">
      <alignment vertical="center"/>
      <protection locked="0"/>
    </xf>
    <xf numFmtId="0" fontId="10" fillId="2" borderId="0" xfId="0" applyFont="1" applyFill="1" applyBorder="1" applyAlignment="1">
      <alignment vertical="center"/>
    </xf>
    <xf numFmtId="1" fontId="6" fillId="35" borderId="2" xfId="0" applyNumberFormat="1" applyFont="1" applyFill="1" applyBorder="1" applyAlignment="1" applyProtection="1">
      <alignment horizontal="left" vertical="center"/>
      <protection locked="0"/>
    </xf>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5" xfId="0" applyFont="1" applyFill="1" applyBorder="1" applyAlignment="1">
      <alignment horizontal="center" vertical="center"/>
    </xf>
    <xf numFmtId="0" fontId="10" fillId="36" borderId="3" xfId="0" applyNumberFormat="1" applyFont="1" applyFill="1" applyBorder="1" applyAlignment="1" applyProtection="1">
      <alignment horizontal="left" vertical="center"/>
      <protection locked="0"/>
    </xf>
    <xf numFmtId="0" fontId="10" fillId="36" borderId="3" xfId="0" applyFont="1" applyFill="1" applyBorder="1" applyAlignment="1">
      <alignment vertical="center"/>
    </xf>
    <xf numFmtId="3" fontId="10" fillId="36" borderId="3" xfId="0" applyNumberFormat="1" applyFont="1" applyFill="1" applyBorder="1" applyAlignment="1" applyProtection="1">
      <alignment vertical="center"/>
      <protection locked="0"/>
    </xf>
    <xf numFmtId="4" fontId="6" fillId="35" borderId="2" xfId="0" applyNumberFormat="1" applyFont="1" applyFill="1" applyBorder="1" applyAlignment="1" applyProtection="1">
      <alignment horizontal="left" vertical="center"/>
      <protection locked="0"/>
    </xf>
    <xf numFmtId="0" fontId="6" fillId="35" borderId="2" xfId="0" applyFont="1" applyFill="1" applyBorder="1" applyAlignment="1">
      <alignment vertical="center"/>
    </xf>
    <xf numFmtId="3" fontId="6" fillId="35" borderId="2" xfId="0" applyNumberFormat="1" applyFont="1" applyFill="1" applyBorder="1" applyAlignment="1" applyProtection="1">
      <alignment horizontal="right" vertical="center"/>
      <protection locked="0"/>
    </xf>
    <xf numFmtId="10" fontId="6" fillId="35" borderId="2" xfId="185" applyNumberFormat="1" applyFont="1" applyFill="1" applyBorder="1" applyAlignment="1" applyProtection="1">
      <alignment horizontal="center" vertical="center"/>
      <protection locked="0"/>
    </xf>
    <xf numFmtId="4" fontId="6" fillId="35" borderId="3" xfId="0" applyNumberFormat="1" applyFont="1" applyFill="1" applyBorder="1" applyAlignment="1" applyProtection="1">
      <alignment horizontal="left" vertical="center"/>
      <protection locked="0"/>
    </xf>
    <xf numFmtId="0" fontId="6" fillId="35" borderId="3" xfId="0" applyFont="1" applyFill="1" applyBorder="1" applyAlignment="1">
      <alignment vertical="center"/>
    </xf>
    <xf numFmtId="3" fontId="6" fillId="35" borderId="3" xfId="0" applyNumberFormat="1" applyFont="1" applyFill="1" applyBorder="1" applyAlignment="1" applyProtection="1">
      <alignment horizontal="right" vertical="center"/>
      <protection locked="0"/>
    </xf>
    <xf numFmtId="0" fontId="10" fillId="2" borderId="0" xfId="0" applyFont="1" applyFill="1" applyAlignment="1">
      <alignment vertical="center"/>
    </xf>
    <xf numFmtId="0" fontId="6" fillId="0" borderId="0" xfId="0" applyFont="1" applyFill="1" applyAlignment="1">
      <alignment vertical="center"/>
    </xf>
    <xf numFmtId="3" fontId="10" fillId="2" borderId="0" xfId="0" applyNumberFormat="1" applyFont="1" applyFill="1" applyAlignment="1">
      <alignment vertical="center"/>
    </xf>
    <xf numFmtId="3" fontId="10" fillId="36" borderId="0" xfId="0" applyNumberFormat="1" applyFont="1" applyFill="1" applyAlignment="1">
      <alignment vertical="center"/>
    </xf>
    <xf numFmtId="0" fontId="10" fillId="36" borderId="0" xfId="0" applyFont="1" applyFill="1" applyAlignment="1">
      <alignment vertical="center"/>
    </xf>
    <xf numFmtId="4" fontId="10" fillId="2" borderId="0" xfId="0" applyNumberFormat="1" applyFont="1" applyFill="1" applyAlignment="1">
      <alignment vertical="center"/>
    </xf>
    <xf numFmtId="0" fontId="8" fillId="2" borderId="8" xfId="0" applyNumberFormat="1" applyFont="1" applyFill="1" applyBorder="1" applyAlignment="1">
      <alignment horizontal="center"/>
    </xf>
    <xf numFmtId="0" fontId="8" fillId="2" borderId="0" xfId="0" applyFont="1" applyFill="1" applyBorder="1" applyAlignment="1">
      <alignment horizontal="left"/>
    </xf>
    <xf numFmtId="0" fontId="8" fillId="2" borderId="8" xfId="0" applyFont="1" applyFill="1" applyBorder="1" applyAlignment="1">
      <alignment horizontal="left"/>
    </xf>
    <xf numFmtId="3" fontId="7" fillId="2" borderId="14" xfId="0" applyNumberFormat="1" applyFont="1" applyFill="1" applyBorder="1" applyProtection="1">
      <protection locked="0"/>
    </xf>
    <xf numFmtId="3" fontId="0" fillId="36" borderId="2" xfId="0" applyNumberFormat="1" applyFill="1" applyBorder="1" applyAlignment="1">
      <alignment vertical="center"/>
    </xf>
    <xf numFmtId="3" fontId="0" fillId="36" borderId="3" xfId="0" applyNumberFormat="1" applyFill="1" applyBorder="1" applyAlignment="1">
      <alignment vertical="center"/>
    </xf>
    <xf numFmtId="0" fontId="8" fillId="2" borderId="3" xfId="0" applyFont="1" applyFill="1" applyBorder="1" applyAlignment="1">
      <alignment horizontal="center" vertical="center"/>
    </xf>
    <xf numFmtId="15" fontId="8" fillId="2" borderId="3" xfId="0" applyNumberFormat="1" applyFont="1" applyFill="1" applyBorder="1" applyAlignment="1">
      <alignment horizontal="center" vertical="center"/>
    </xf>
    <xf numFmtId="0" fontId="8" fillId="2" borderId="8" xfId="0" applyFont="1" applyFill="1" applyBorder="1" applyAlignment="1">
      <alignment vertical="center"/>
    </xf>
    <xf numFmtId="0" fontId="8" fillId="2" borderId="10" xfId="0" applyFont="1" applyFill="1" applyBorder="1" applyAlignment="1">
      <alignment horizontal="center" vertical="center"/>
    </xf>
    <xf numFmtId="0" fontId="8" fillId="2" borderId="10" xfId="0" applyFont="1" applyFill="1" applyBorder="1" applyAlignment="1">
      <alignment vertical="center"/>
    </xf>
    <xf numFmtId="0" fontId="8" fillId="36" borderId="8" xfId="0" applyFont="1" applyFill="1" applyBorder="1" applyAlignment="1">
      <alignment horizontal="left" vertical="center"/>
    </xf>
    <xf numFmtId="3" fontId="8" fillId="2" borderId="14" xfId="0" applyNumberFormat="1" applyFont="1" applyFill="1" applyBorder="1" applyAlignment="1">
      <alignment vertical="center"/>
    </xf>
    <xf numFmtId="3" fontId="8" fillId="36" borderId="10" xfId="0" applyNumberFormat="1" applyFont="1" applyFill="1" applyBorder="1" applyAlignment="1" applyProtection="1">
      <alignment vertical="center"/>
      <protection locked="0"/>
    </xf>
    <xf numFmtId="0" fontId="10" fillId="2" borderId="3" xfId="0" applyFont="1" applyFill="1" applyBorder="1" applyAlignment="1">
      <alignment horizontal="center" vertical="center"/>
    </xf>
    <xf numFmtId="0" fontId="10" fillId="2" borderId="3" xfId="0" applyFont="1" applyFill="1" applyBorder="1" applyAlignment="1">
      <alignment horizontal="center"/>
    </xf>
    <xf numFmtId="165" fontId="8" fillId="2" borderId="8" xfId="75" applyNumberFormat="1" applyFont="1" applyFill="1" applyBorder="1" applyAlignment="1">
      <alignment horizontal="left"/>
    </xf>
    <xf numFmtId="3" fontId="8" fillId="2" borderId="11" xfId="0" applyNumberFormat="1" applyFont="1" applyFill="1" applyBorder="1" applyProtection="1">
      <protection locked="0"/>
    </xf>
    <xf numFmtId="3" fontId="7" fillId="2" borderId="4" xfId="0" applyNumberFormat="1" applyFont="1" applyFill="1" applyBorder="1" applyProtection="1">
      <protection locked="0"/>
    </xf>
    <xf numFmtId="0" fontId="8" fillId="2" borderId="8" xfId="0" applyFont="1" applyFill="1" applyBorder="1" applyAlignment="1">
      <alignment horizontal="left"/>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3" xfId="0" applyFont="1" applyFill="1" applyBorder="1" applyAlignment="1">
      <alignment horizontal="right"/>
    </xf>
    <xf numFmtId="0" fontId="7" fillId="2" borderId="15" xfId="0" applyFont="1" applyFill="1" applyBorder="1" applyAlignment="1">
      <alignment horizontal="right"/>
    </xf>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2" xfId="0" applyFont="1" applyFill="1" applyBorder="1" applyAlignment="1">
      <alignment horizontal="center"/>
    </xf>
    <xf numFmtId="0" fontId="7" fillId="2" borderId="13" xfId="0" applyFont="1" applyFill="1" applyBorder="1" applyAlignment="1">
      <alignment horizontal="center"/>
    </xf>
    <xf numFmtId="0" fontId="7" fillId="2" borderId="15" xfId="0" applyFont="1" applyFill="1" applyBorder="1" applyAlignment="1">
      <alignment horizontal="center"/>
    </xf>
    <xf numFmtId="0" fontId="7" fillId="2" borderId="7" xfId="0" applyFont="1" applyFill="1" applyBorder="1" applyAlignment="1">
      <alignment horizontal="left" vertical="center"/>
    </xf>
    <xf numFmtId="0" fontId="7" fillId="2" borderId="11" xfId="0" applyFont="1" applyFill="1" applyBorder="1" applyAlignment="1">
      <alignment horizontal="left" vertical="center"/>
    </xf>
    <xf numFmtId="0" fontId="7" fillId="2" borderId="7"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left" vertical="center"/>
    </xf>
    <xf numFmtId="0" fontId="7" fillId="40" borderId="0" xfId="0" applyFont="1" applyFill="1" applyBorder="1" applyAlignment="1">
      <alignment horizontal="left" vertical="center" wrapText="1"/>
    </xf>
    <xf numFmtId="0" fontId="7" fillId="2" borderId="3" xfId="0" applyFont="1" applyFill="1" applyBorder="1" applyAlignment="1">
      <alignment horizontal="center" vertical="center"/>
    </xf>
    <xf numFmtId="0" fontId="8" fillId="2" borderId="8" xfId="0" applyFont="1" applyFill="1" applyBorder="1" applyAlignment="1">
      <alignment horizontal="left"/>
    </xf>
    <xf numFmtId="0" fontId="8" fillId="2" borderId="10" xfId="0" applyFont="1" applyFill="1" applyBorder="1" applyAlignment="1">
      <alignment horizontal="left"/>
    </xf>
    <xf numFmtId="0" fontId="7" fillId="2" borderId="7" xfId="0" applyFont="1" applyFill="1" applyBorder="1" applyAlignment="1">
      <alignment horizontal="center"/>
    </xf>
    <xf numFmtId="0" fontId="7" fillId="2" borderId="5" xfId="0" applyFont="1" applyFill="1" applyBorder="1" applyAlignment="1">
      <alignment horizontal="center"/>
    </xf>
    <xf numFmtId="0" fontId="8" fillId="2" borderId="11" xfId="0" applyFont="1" applyFill="1" applyBorder="1" applyAlignment="1">
      <alignment horizontal="left"/>
    </xf>
    <xf numFmtId="0" fontId="8" fillId="2" borderId="6" xfId="0" applyFont="1" applyFill="1" applyBorder="1" applyAlignment="1">
      <alignment horizontal="left"/>
    </xf>
    <xf numFmtId="0" fontId="8" fillId="2" borderId="7" xfId="0" applyFont="1" applyFill="1" applyBorder="1" applyAlignment="1">
      <alignment horizontal="left"/>
    </xf>
    <xf numFmtId="0" fontId="8" fillId="2" borderId="5" xfId="0" applyFont="1" applyFill="1" applyBorder="1" applyAlignment="1">
      <alignment horizontal="left"/>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9" xfId="0" applyFont="1" applyFill="1" applyBorder="1" applyAlignment="1">
      <alignment horizontal="center"/>
    </xf>
    <xf numFmtId="0" fontId="7" fillId="2" borderId="4" xfId="0" applyFont="1" applyFill="1" applyBorder="1" applyAlignment="1">
      <alignment horizontal="right"/>
    </xf>
    <xf numFmtId="0" fontId="7" fillId="2" borderId="6" xfId="0" applyFont="1" applyFill="1" applyBorder="1" applyAlignment="1">
      <alignment horizontal="right"/>
    </xf>
    <xf numFmtId="3" fontId="0" fillId="36" borderId="14" xfId="0" applyNumberFormat="1" applyFill="1" applyBorder="1" applyAlignment="1">
      <alignment vertical="center"/>
    </xf>
    <xf numFmtId="3" fontId="8" fillId="36" borderId="0" xfId="0" applyNumberFormat="1" applyFont="1" applyFill="1" applyBorder="1" applyProtection="1">
      <protection locked="0"/>
    </xf>
    <xf numFmtId="3" fontId="8" fillId="2" borderId="4" xfId="0" applyNumberFormat="1" applyFont="1" applyFill="1" applyBorder="1"/>
  </cellXfs>
  <cellStyles count="236">
    <cellStyle name="20% - Énfasis1" xfId="1" builtinId="30" customBuiltin="1"/>
    <cellStyle name="20% - Énfasis1 2" xfId="2" xr:uid="{00000000-0005-0000-0000-000001000000}"/>
    <cellStyle name="20% - Énfasis1 3" xfId="3" xr:uid="{00000000-0005-0000-0000-000002000000}"/>
    <cellStyle name="20% - Énfasis1 4" xfId="4" xr:uid="{00000000-0005-0000-0000-000003000000}"/>
    <cellStyle name="20% - Énfasis1 5" xfId="198" xr:uid="{00000000-0005-0000-0000-000004000000}"/>
    <cellStyle name="20% - Énfasis1 6" xfId="218" xr:uid="{00000000-0005-0000-0000-000005000000}"/>
    <cellStyle name="20% - Énfasis2" xfId="5" builtinId="34" customBuiltin="1"/>
    <cellStyle name="20% - Énfasis2 2" xfId="6" xr:uid="{00000000-0005-0000-0000-000007000000}"/>
    <cellStyle name="20% - Énfasis2 3" xfId="7" xr:uid="{00000000-0005-0000-0000-000008000000}"/>
    <cellStyle name="20% - Énfasis2 4" xfId="8" xr:uid="{00000000-0005-0000-0000-000009000000}"/>
    <cellStyle name="20% - Énfasis2 5" xfId="201" xr:uid="{00000000-0005-0000-0000-00000A000000}"/>
    <cellStyle name="20% - Énfasis2 6" xfId="221" xr:uid="{00000000-0005-0000-0000-00000B000000}"/>
    <cellStyle name="20% - Énfasis3" xfId="9" builtinId="38" customBuiltin="1"/>
    <cellStyle name="20% - Énfasis3 2" xfId="10" xr:uid="{00000000-0005-0000-0000-00000D000000}"/>
    <cellStyle name="20% - Énfasis3 3" xfId="11" xr:uid="{00000000-0005-0000-0000-00000E000000}"/>
    <cellStyle name="20% - Énfasis3 4" xfId="12" xr:uid="{00000000-0005-0000-0000-00000F000000}"/>
    <cellStyle name="20% - Énfasis3 5" xfId="204" xr:uid="{00000000-0005-0000-0000-000010000000}"/>
    <cellStyle name="20% - Énfasis3 6" xfId="224" xr:uid="{00000000-0005-0000-0000-000011000000}"/>
    <cellStyle name="20% - Énfasis4" xfId="13" builtinId="42" customBuiltin="1"/>
    <cellStyle name="20% - Énfasis4 2" xfId="14" xr:uid="{00000000-0005-0000-0000-000013000000}"/>
    <cellStyle name="20% - Énfasis4 3" xfId="15" xr:uid="{00000000-0005-0000-0000-000014000000}"/>
    <cellStyle name="20% - Énfasis4 4" xfId="16" xr:uid="{00000000-0005-0000-0000-000015000000}"/>
    <cellStyle name="20% - Énfasis4 5" xfId="207" xr:uid="{00000000-0005-0000-0000-000016000000}"/>
    <cellStyle name="20% - Énfasis4 6" xfId="227" xr:uid="{00000000-0005-0000-0000-000017000000}"/>
    <cellStyle name="20% - Énfasis5" xfId="17" builtinId="46" customBuiltin="1"/>
    <cellStyle name="20% - Énfasis5 2" xfId="18" xr:uid="{00000000-0005-0000-0000-000019000000}"/>
    <cellStyle name="20% - Énfasis5 3" xfId="19" xr:uid="{00000000-0005-0000-0000-00001A000000}"/>
    <cellStyle name="20% - Énfasis5 4" xfId="20" xr:uid="{00000000-0005-0000-0000-00001B000000}"/>
    <cellStyle name="20% - Énfasis5 5" xfId="210" xr:uid="{00000000-0005-0000-0000-00001C000000}"/>
    <cellStyle name="20% - Énfasis5 6" xfId="230" xr:uid="{00000000-0005-0000-0000-00001D000000}"/>
    <cellStyle name="20% - Énfasis6" xfId="21" builtinId="50" customBuiltin="1"/>
    <cellStyle name="20% - Énfasis6 2" xfId="22" xr:uid="{00000000-0005-0000-0000-00001F000000}"/>
    <cellStyle name="20% - Énfasis6 3" xfId="23" xr:uid="{00000000-0005-0000-0000-000020000000}"/>
    <cellStyle name="20% - Énfasis6 4" xfId="24" xr:uid="{00000000-0005-0000-0000-000021000000}"/>
    <cellStyle name="20% - Énfasis6 5" xfId="213" xr:uid="{00000000-0005-0000-0000-000022000000}"/>
    <cellStyle name="20% - Énfasis6 6" xfId="233" xr:uid="{00000000-0005-0000-0000-000023000000}"/>
    <cellStyle name="40% - Énfasis1" xfId="25" builtinId="31" customBuiltin="1"/>
    <cellStyle name="40% - Énfasis1 2" xfId="26" xr:uid="{00000000-0005-0000-0000-000025000000}"/>
    <cellStyle name="40% - Énfasis1 3" xfId="27" xr:uid="{00000000-0005-0000-0000-000026000000}"/>
    <cellStyle name="40% - Énfasis1 4" xfId="28" xr:uid="{00000000-0005-0000-0000-000027000000}"/>
    <cellStyle name="40% - Énfasis1 5" xfId="199" xr:uid="{00000000-0005-0000-0000-000028000000}"/>
    <cellStyle name="40% - Énfasis1 6" xfId="219" xr:uid="{00000000-0005-0000-0000-000029000000}"/>
    <cellStyle name="40% - Énfasis2" xfId="29" builtinId="35" customBuiltin="1"/>
    <cellStyle name="40% - Énfasis2 2" xfId="30" xr:uid="{00000000-0005-0000-0000-00002B000000}"/>
    <cellStyle name="40% - Énfasis2 3" xfId="31" xr:uid="{00000000-0005-0000-0000-00002C000000}"/>
    <cellStyle name="40% - Énfasis2 4" xfId="32" xr:uid="{00000000-0005-0000-0000-00002D000000}"/>
    <cellStyle name="40% - Énfasis2 5" xfId="202" xr:uid="{00000000-0005-0000-0000-00002E000000}"/>
    <cellStyle name="40% - Énfasis2 6" xfId="222" xr:uid="{00000000-0005-0000-0000-00002F000000}"/>
    <cellStyle name="40% - Énfasis3" xfId="33" builtinId="39" customBuiltin="1"/>
    <cellStyle name="40% - Énfasis3 2" xfId="34" xr:uid="{00000000-0005-0000-0000-000031000000}"/>
    <cellStyle name="40% - Énfasis3 3" xfId="35" xr:uid="{00000000-0005-0000-0000-000032000000}"/>
    <cellStyle name="40% - Énfasis3 4" xfId="36" xr:uid="{00000000-0005-0000-0000-000033000000}"/>
    <cellStyle name="40% - Énfasis3 5" xfId="205" xr:uid="{00000000-0005-0000-0000-000034000000}"/>
    <cellStyle name="40% - Énfasis3 6" xfId="225" xr:uid="{00000000-0005-0000-0000-000035000000}"/>
    <cellStyle name="40% - Énfasis4" xfId="37" builtinId="43" customBuiltin="1"/>
    <cellStyle name="40% - Énfasis4 2" xfId="38" xr:uid="{00000000-0005-0000-0000-000037000000}"/>
    <cellStyle name="40% - Énfasis4 3" xfId="39" xr:uid="{00000000-0005-0000-0000-000038000000}"/>
    <cellStyle name="40% - Énfasis4 4" xfId="40" xr:uid="{00000000-0005-0000-0000-000039000000}"/>
    <cellStyle name="40% - Énfasis4 5" xfId="208" xr:uid="{00000000-0005-0000-0000-00003A000000}"/>
    <cellStyle name="40% - Énfasis4 6" xfId="228" xr:uid="{00000000-0005-0000-0000-00003B000000}"/>
    <cellStyle name="40% - Énfasis5" xfId="41" builtinId="47" customBuiltin="1"/>
    <cellStyle name="40% - Énfasis5 2" xfId="42" xr:uid="{00000000-0005-0000-0000-00003D000000}"/>
    <cellStyle name="40% - Énfasis5 3" xfId="43" xr:uid="{00000000-0005-0000-0000-00003E000000}"/>
    <cellStyle name="40% - Énfasis5 4" xfId="44" xr:uid="{00000000-0005-0000-0000-00003F000000}"/>
    <cellStyle name="40% - Énfasis5 5" xfId="211" xr:uid="{00000000-0005-0000-0000-000040000000}"/>
    <cellStyle name="40% - Énfasis5 6" xfId="231" xr:uid="{00000000-0005-0000-0000-000041000000}"/>
    <cellStyle name="40% - Énfasis6" xfId="45" builtinId="51" customBuiltin="1"/>
    <cellStyle name="40% - Énfasis6 2" xfId="46" xr:uid="{00000000-0005-0000-0000-000043000000}"/>
    <cellStyle name="40% - Énfasis6 3" xfId="47" xr:uid="{00000000-0005-0000-0000-000044000000}"/>
    <cellStyle name="40% - Énfasis6 4" xfId="48" xr:uid="{00000000-0005-0000-0000-000045000000}"/>
    <cellStyle name="40% - Énfasis6 5" xfId="214" xr:uid="{00000000-0005-0000-0000-000046000000}"/>
    <cellStyle name="40% - Énfasis6 6" xfId="234" xr:uid="{00000000-0005-0000-0000-000047000000}"/>
    <cellStyle name="60% - Énfasis1" xfId="49" builtinId="32" customBuiltin="1"/>
    <cellStyle name="60% - Énfasis1 2" xfId="50" xr:uid="{00000000-0005-0000-0000-000049000000}"/>
    <cellStyle name="60% - Énfasis1 3" xfId="200" xr:uid="{00000000-0005-0000-0000-00004A000000}"/>
    <cellStyle name="60% - Énfasis1 4" xfId="220" xr:uid="{00000000-0005-0000-0000-00004B000000}"/>
    <cellStyle name="60% - Énfasis2" xfId="51" builtinId="36" customBuiltin="1"/>
    <cellStyle name="60% - Énfasis2 2" xfId="52" xr:uid="{00000000-0005-0000-0000-00004D000000}"/>
    <cellStyle name="60% - Énfasis2 3" xfId="203" xr:uid="{00000000-0005-0000-0000-00004E000000}"/>
    <cellStyle name="60% - Énfasis2 4" xfId="223" xr:uid="{00000000-0005-0000-0000-00004F000000}"/>
    <cellStyle name="60% - Énfasis3" xfId="53" builtinId="40" customBuiltin="1"/>
    <cellStyle name="60% - Énfasis3 2" xfId="54" xr:uid="{00000000-0005-0000-0000-000051000000}"/>
    <cellStyle name="60% - Énfasis3 3" xfId="206" xr:uid="{00000000-0005-0000-0000-000052000000}"/>
    <cellStyle name="60% - Énfasis3 4" xfId="226" xr:uid="{00000000-0005-0000-0000-000053000000}"/>
    <cellStyle name="60% - Énfasis4" xfId="55" builtinId="44" customBuiltin="1"/>
    <cellStyle name="60% - Énfasis4 2" xfId="56" xr:uid="{00000000-0005-0000-0000-000055000000}"/>
    <cellStyle name="60% - Énfasis4 3" xfId="209" xr:uid="{00000000-0005-0000-0000-000056000000}"/>
    <cellStyle name="60% - Énfasis4 4" xfId="229" xr:uid="{00000000-0005-0000-0000-000057000000}"/>
    <cellStyle name="60% - Énfasis5" xfId="57" builtinId="48" customBuiltin="1"/>
    <cellStyle name="60% - Énfasis5 2" xfId="58" xr:uid="{00000000-0005-0000-0000-000059000000}"/>
    <cellStyle name="60% - Énfasis5 3" xfId="212" xr:uid="{00000000-0005-0000-0000-00005A000000}"/>
    <cellStyle name="60% - Énfasis5 4" xfId="232" xr:uid="{00000000-0005-0000-0000-00005B000000}"/>
    <cellStyle name="60% - Énfasis6" xfId="59" builtinId="52" customBuiltin="1"/>
    <cellStyle name="60% - Énfasis6 2" xfId="60" xr:uid="{00000000-0005-0000-0000-00005D000000}"/>
    <cellStyle name="60% - Énfasis6 3" xfId="215" xr:uid="{00000000-0005-0000-0000-00005E000000}"/>
    <cellStyle name="60% - Énfasis6 4" xfId="235" xr:uid="{00000000-0005-0000-0000-00005F000000}"/>
    <cellStyle name="Bueno" xfId="61" builtinId="26" customBuiltin="1"/>
    <cellStyle name="Cálculo" xfId="62" builtinId="22" customBuiltin="1"/>
    <cellStyle name="Celda de comprobación" xfId="63" builtinId="23" customBuiltin="1"/>
    <cellStyle name="Celda vinculada" xfId="64" builtinId="24" customBuiltin="1"/>
    <cellStyle name="Encabezado 1" xfId="65" builtinId="16" customBuiltin="1"/>
    <cellStyle name="Encabezado 4" xfId="66" builtinId="19" customBuiltin="1"/>
    <cellStyle name="Énfasis1" xfId="67" builtinId="29" customBuiltin="1"/>
    <cellStyle name="Énfasis2" xfId="68" builtinId="33" customBuiltin="1"/>
    <cellStyle name="Énfasis3" xfId="69" builtinId="37" customBuiltin="1"/>
    <cellStyle name="Énfasis4" xfId="70" builtinId="41" customBuiltin="1"/>
    <cellStyle name="Énfasis5" xfId="71" builtinId="45" customBuiltin="1"/>
    <cellStyle name="Énfasis6" xfId="72" builtinId="49" customBuiltin="1"/>
    <cellStyle name="Entrada" xfId="73" builtinId="20" customBuiltin="1"/>
    <cellStyle name="Incorrecto" xfId="74" builtinId="27" customBuiltin="1"/>
    <cellStyle name="Millares" xfId="75" builtinId="3"/>
    <cellStyle name="Millares [0]" xfId="195" builtinId="6"/>
    <cellStyle name="Millares 2" xfId="76" xr:uid="{00000000-0005-0000-0000-000070000000}"/>
    <cellStyle name="Neutral" xfId="77" builtinId="28" customBuiltin="1"/>
    <cellStyle name="Neutral 2" xfId="78" xr:uid="{00000000-0005-0000-0000-000072000000}"/>
    <cellStyle name="Normal" xfId="0" builtinId="0"/>
    <cellStyle name="Normal 10" xfId="79" xr:uid="{00000000-0005-0000-0000-000074000000}"/>
    <cellStyle name="Normal 10 2" xfId="80" xr:uid="{00000000-0005-0000-0000-000075000000}"/>
    <cellStyle name="Normal 11" xfId="81" xr:uid="{00000000-0005-0000-0000-000076000000}"/>
    <cellStyle name="Normal 12" xfId="82" xr:uid="{00000000-0005-0000-0000-000077000000}"/>
    <cellStyle name="Normal 12 2" xfId="83" xr:uid="{00000000-0005-0000-0000-000078000000}"/>
    <cellStyle name="Normal 13" xfId="84" xr:uid="{00000000-0005-0000-0000-000079000000}"/>
    <cellStyle name="Normal 13 2" xfId="85" xr:uid="{00000000-0005-0000-0000-00007A000000}"/>
    <cellStyle name="Normal 13 2 2" xfId="86" xr:uid="{00000000-0005-0000-0000-00007B000000}"/>
    <cellStyle name="Normal 13 3" xfId="87" xr:uid="{00000000-0005-0000-0000-00007C000000}"/>
    <cellStyle name="Normal 14" xfId="88" xr:uid="{00000000-0005-0000-0000-00007D000000}"/>
    <cellStyle name="Normal 14 2" xfId="89" xr:uid="{00000000-0005-0000-0000-00007E000000}"/>
    <cellStyle name="Normal 15" xfId="90" xr:uid="{00000000-0005-0000-0000-00007F000000}"/>
    <cellStyle name="Normal 15 2" xfId="91" xr:uid="{00000000-0005-0000-0000-000080000000}"/>
    <cellStyle name="Normal 16" xfId="92" xr:uid="{00000000-0005-0000-0000-000081000000}"/>
    <cellStyle name="Normal 16 2" xfId="93" xr:uid="{00000000-0005-0000-0000-000082000000}"/>
    <cellStyle name="Normal 17" xfId="94" xr:uid="{00000000-0005-0000-0000-000083000000}"/>
    <cellStyle name="Normal 17 2" xfId="95" xr:uid="{00000000-0005-0000-0000-000084000000}"/>
    <cellStyle name="Normal 18" xfId="96" xr:uid="{00000000-0005-0000-0000-000085000000}"/>
    <cellStyle name="Normal 18 2" xfId="97" xr:uid="{00000000-0005-0000-0000-000086000000}"/>
    <cellStyle name="Normal 19" xfId="98" xr:uid="{00000000-0005-0000-0000-000087000000}"/>
    <cellStyle name="Normal 19 2" xfId="99" xr:uid="{00000000-0005-0000-0000-000088000000}"/>
    <cellStyle name="Normal 2" xfId="100" xr:uid="{00000000-0005-0000-0000-000089000000}"/>
    <cellStyle name="Normal 2 2" xfId="101" xr:uid="{00000000-0005-0000-0000-00008A000000}"/>
    <cellStyle name="Normal 2 2 2" xfId="102" xr:uid="{00000000-0005-0000-0000-00008B000000}"/>
    <cellStyle name="Normal 2 3" xfId="103" xr:uid="{00000000-0005-0000-0000-00008C000000}"/>
    <cellStyle name="Normal 20" xfId="104" xr:uid="{00000000-0005-0000-0000-00008D000000}"/>
    <cellStyle name="Normal 20 2" xfId="105" xr:uid="{00000000-0005-0000-0000-00008E000000}"/>
    <cellStyle name="Normal 21" xfId="106" xr:uid="{00000000-0005-0000-0000-00008F000000}"/>
    <cellStyle name="Normal 21 2" xfId="107" xr:uid="{00000000-0005-0000-0000-000090000000}"/>
    <cellStyle name="Normal 22" xfId="108" xr:uid="{00000000-0005-0000-0000-000091000000}"/>
    <cellStyle name="Normal 22 2" xfId="109" xr:uid="{00000000-0005-0000-0000-000092000000}"/>
    <cellStyle name="Normal 23" xfId="110" xr:uid="{00000000-0005-0000-0000-000093000000}"/>
    <cellStyle name="Normal 23 2" xfId="111" xr:uid="{00000000-0005-0000-0000-000094000000}"/>
    <cellStyle name="Normal 24" xfId="112" xr:uid="{00000000-0005-0000-0000-000095000000}"/>
    <cellStyle name="Normal 24 2" xfId="113" xr:uid="{00000000-0005-0000-0000-000096000000}"/>
    <cellStyle name="Normal 25" xfId="114" xr:uid="{00000000-0005-0000-0000-000097000000}"/>
    <cellStyle name="Normal 25 2" xfId="115" xr:uid="{00000000-0005-0000-0000-000098000000}"/>
    <cellStyle name="Normal 26" xfId="116" xr:uid="{00000000-0005-0000-0000-000099000000}"/>
    <cellStyle name="Normal 26 2" xfId="117" xr:uid="{00000000-0005-0000-0000-00009A000000}"/>
    <cellStyle name="Normal 27" xfId="118" xr:uid="{00000000-0005-0000-0000-00009B000000}"/>
    <cellStyle name="Normal 27 2" xfId="119" xr:uid="{00000000-0005-0000-0000-00009C000000}"/>
    <cellStyle name="Normal 28" xfId="120" xr:uid="{00000000-0005-0000-0000-00009D000000}"/>
    <cellStyle name="Normal 28 2" xfId="121" xr:uid="{00000000-0005-0000-0000-00009E000000}"/>
    <cellStyle name="Normal 29" xfId="122" xr:uid="{00000000-0005-0000-0000-00009F000000}"/>
    <cellStyle name="Normal 29 2" xfId="123" xr:uid="{00000000-0005-0000-0000-0000A0000000}"/>
    <cellStyle name="Normal 3" xfId="124" xr:uid="{00000000-0005-0000-0000-0000A1000000}"/>
    <cellStyle name="Normal 3 2" xfId="125" xr:uid="{00000000-0005-0000-0000-0000A2000000}"/>
    <cellStyle name="Normal 3 2 2" xfId="126" xr:uid="{00000000-0005-0000-0000-0000A3000000}"/>
    <cellStyle name="Normal 3 3" xfId="127" xr:uid="{00000000-0005-0000-0000-0000A4000000}"/>
    <cellStyle name="Normal 30" xfId="128" xr:uid="{00000000-0005-0000-0000-0000A5000000}"/>
    <cellStyle name="Normal 30 2" xfId="129" xr:uid="{00000000-0005-0000-0000-0000A6000000}"/>
    <cellStyle name="Normal 31" xfId="130" xr:uid="{00000000-0005-0000-0000-0000A7000000}"/>
    <cellStyle name="Normal 31 2" xfId="131" xr:uid="{00000000-0005-0000-0000-0000A8000000}"/>
    <cellStyle name="Normal 32" xfId="132" xr:uid="{00000000-0005-0000-0000-0000A9000000}"/>
    <cellStyle name="Normal 32 2" xfId="133" xr:uid="{00000000-0005-0000-0000-0000AA000000}"/>
    <cellStyle name="Normal 33" xfId="134" xr:uid="{00000000-0005-0000-0000-0000AB000000}"/>
    <cellStyle name="Normal 33 2" xfId="135" xr:uid="{00000000-0005-0000-0000-0000AC000000}"/>
    <cellStyle name="Normal 34" xfId="136" xr:uid="{00000000-0005-0000-0000-0000AD000000}"/>
    <cellStyle name="Normal 34 2" xfId="137" xr:uid="{00000000-0005-0000-0000-0000AE000000}"/>
    <cellStyle name="Normal 35" xfId="138" xr:uid="{00000000-0005-0000-0000-0000AF000000}"/>
    <cellStyle name="Normal 35 2" xfId="139" xr:uid="{00000000-0005-0000-0000-0000B0000000}"/>
    <cellStyle name="Normal 36" xfId="140" xr:uid="{00000000-0005-0000-0000-0000B1000000}"/>
    <cellStyle name="Normal 36 2" xfId="141" xr:uid="{00000000-0005-0000-0000-0000B2000000}"/>
    <cellStyle name="Normal 37" xfId="142" xr:uid="{00000000-0005-0000-0000-0000B3000000}"/>
    <cellStyle name="Normal 37 2" xfId="143" xr:uid="{00000000-0005-0000-0000-0000B4000000}"/>
    <cellStyle name="Normal 38" xfId="144" xr:uid="{00000000-0005-0000-0000-0000B5000000}"/>
    <cellStyle name="Normal 38 2" xfId="145" xr:uid="{00000000-0005-0000-0000-0000B6000000}"/>
    <cellStyle name="Normal 39" xfId="146" xr:uid="{00000000-0005-0000-0000-0000B7000000}"/>
    <cellStyle name="Normal 4" xfId="147" xr:uid="{00000000-0005-0000-0000-0000B8000000}"/>
    <cellStyle name="Normal 4 2" xfId="148" xr:uid="{00000000-0005-0000-0000-0000B9000000}"/>
    <cellStyle name="Normal 4 2 2" xfId="149" xr:uid="{00000000-0005-0000-0000-0000BA000000}"/>
    <cellStyle name="Normal 4 3" xfId="150" xr:uid="{00000000-0005-0000-0000-0000BB000000}"/>
    <cellStyle name="Normal 40" xfId="151" xr:uid="{00000000-0005-0000-0000-0000BC000000}"/>
    <cellStyle name="Normal 41" xfId="152" xr:uid="{00000000-0005-0000-0000-0000BD000000}"/>
    <cellStyle name="Normal 42" xfId="153" xr:uid="{00000000-0005-0000-0000-0000BE000000}"/>
    <cellStyle name="Normal 43" xfId="154" xr:uid="{00000000-0005-0000-0000-0000BF000000}"/>
    <cellStyle name="Normal 44" xfId="155" xr:uid="{00000000-0005-0000-0000-0000C0000000}"/>
    <cellStyle name="Normal 45" xfId="156" xr:uid="{00000000-0005-0000-0000-0000C1000000}"/>
    <cellStyle name="Normal 46" xfId="157" xr:uid="{00000000-0005-0000-0000-0000C2000000}"/>
    <cellStyle name="Normal 47" xfId="158" xr:uid="{00000000-0005-0000-0000-0000C3000000}"/>
    <cellStyle name="Normal 48" xfId="159" xr:uid="{00000000-0005-0000-0000-0000C4000000}"/>
    <cellStyle name="Normal 49" xfId="160" xr:uid="{00000000-0005-0000-0000-0000C5000000}"/>
    <cellStyle name="Normal 5" xfId="161" xr:uid="{00000000-0005-0000-0000-0000C6000000}"/>
    <cellStyle name="Normal 5 2" xfId="162" xr:uid="{00000000-0005-0000-0000-0000C7000000}"/>
    <cellStyle name="Normal 5 2 2" xfId="163" xr:uid="{00000000-0005-0000-0000-0000C8000000}"/>
    <cellStyle name="Normal 5 3" xfId="164" xr:uid="{00000000-0005-0000-0000-0000C9000000}"/>
    <cellStyle name="Normal 50" xfId="196" xr:uid="{00000000-0005-0000-0000-0000CA000000}"/>
    <cellStyle name="Normal 51" xfId="216" xr:uid="{00000000-0005-0000-0000-0000CB000000}"/>
    <cellStyle name="Normal 6" xfId="165" xr:uid="{00000000-0005-0000-0000-0000CC000000}"/>
    <cellStyle name="Normal 6 2" xfId="166" xr:uid="{00000000-0005-0000-0000-0000CD000000}"/>
    <cellStyle name="Normal 6 2 2" xfId="167" xr:uid="{00000000-0005-0000-0000-0000CE000000}"/>
    <cellStyle name="Normal 6 3" xfId="168" xr:uid="{00000000-0005-0000-0000-0000CF000000}"/>
    <cellStyle name="Normal 7" xfId="169" xr:uid="{00000000-0005-0000-0000-0000D0000000}"/>
    <cellStyle name="Normal 7 2" xfId="170" xr:uid="{00000000-0005-0000-0000-0000D1000000}"/>
    <cellStyle name="Normal 7 2 2" xfId="171" xr:uid="{00000000-0005-0000-0000-0000D2000000}"/>
    <cellStyle name="Normal 7 3" xfId="172" xr:uid="{00000000-0005-0000-0000-0000D3000000}"/>
    <cellStyle name="Normal 8" xfId="173" xr:uid="{00000000-0005-0000-0000-0000D4000000}"/>
    <cellStyle name="Normal 8 2" xfId="174" xr:uid="{00000000-0005-0000-0000-0000D5000000}"/>
    <cellStyle name="Normal 8 2 2" xfId="175" xr:uid="{00000000-0005-0000-0000-0000D6000000}"/>
    <cellStyle name="Normal 8 3" xfId="176" xr:uid="{00000000-0005-0000-0000-0000D7000000}"/>
    <cellStyle name="Normal 9" xfId="177" xr:uid="{00000000-0005-0000-0000-0000D8000000}"/>
    <cellStyle name="Normal 9 2" xfId="178" xr:uid="{00000000-0005-0000-0000-0000D9000000}"/>
    <cellStyle name="Normal 9 2 2" xfId="179" xr:uid="{00000000-0005-0000-0000-0000DA000000}"/>
    <cellStyle name="Normal 9 3" xfId="180" xr:uid="{00000000-0005-0000-0000-0000DB000000}"/>
    <cellStyle name="Notas 2" xfId="181" xr:uid="{00000000-0005-0000-0000-0000DC000000}"/>
    <cellStyle name="Notas 3" xfId="182" xr:uid="{00000000-0005-0000-0000-0000DD000000}"/>
    <cellStyle name="Notas 4" xfId="183" xr:uid="{00000000-0005-0000-0000-0000DE000000}"/>
    <cellStyle name="Notas 5" xfId="184" xr:uid="{00000000-0005-0000-0000-0000DF000000}"/>
    <cellStyle name="Notas 6" xfId="197" xr:uid="{00000000-0005-0000-0000-0000E0000000}"/>
    <cellStyle name="Notas 7" xfId="217" xr:uid="{00000000-0005-0000-0000-0000E1000000}"/>
    <cellStyle name="Porcentaje" xfId="185" builtinId="5"/>
    <cellStyle name="Porcentual 2" xfId="186" xr:uid="{00000000-0005-0000-0000-0000E3000000}"/>
    <cellStyle name="Salida" xfId="187" builtinId="21" customBuiltin="1"/>
    <cellStyle name="Texto de advertencia" xfId="188" builtinId="11" customBuiltin="1"/>
    <cellStyle name="Texto explicativo" xfId="189" builtinId="53" customBuiltin="1"/>
    <cellStyle name="Título" xfId="190" builtinId="15" customBuiltin="1"/>
    <cellStyle name="Título 2" xfId="191" builtinId="17" customBuiltin="1"/>
    <cellStyle name="Título 3" xfId="192" builtinId="18" customBuiltin="1"/>
    <cellStyle name="Título 4" xfId="193" xr:uid="{00000000-0005-0000-0000-0000EA000000}"/>
    <cellStyle name="Total" xfId="194" builtinId="25" customBuiltin="1"/>
  </cellStyles>
  <dxfs count="0"/>
  <tableStyles count="0" defaultTableStyle="TableStyleMedium9" defaultPivotStyle="PivotStyleLight16"/>
  <colors>
    <mruColors>
      <color rgb="FFCCFFCC"/>
      <color rgb="FFFFCC99"/>
      <color rgb="FFCCFFFF"/>
      <color rgb="FF99FFCC"/>
      <color rgb="FFFF9999"/>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xdr:colOff>
          <xdr:row>0</xdr:row>
          <xdr:rowOff>38100</xdr:rowOff>
        </xdr:from>
        <xdr:to>
          <xdr:col>0</xdr:col>
          <xdr:colOff>733425</xdr:colOff>
          <xdr:row>3</xdr:row>
          <xdr:rowOff>95250</xdr:rowOff>
        </xdr:to>
        <xdr:sp macro="" textlink="">
          <xdr:nvSpPr>
            <xdr:cNvPr id="137217" name="Objeto 1" hidden="1">
              <a:extLst>
                <a:ext uri="{63B3BB69-23CF-44E3-9099-C40C66FF867C}">
                  <a14:compatExt spid="_x0000_s137217"/>
                </a:ext>
                <a:ext uri="{FF2B5EF4-FFF2-40B4-BE49-F238E27FC236}">
                  <a16:creationId xmlns:a16="http://schemas.microsoft.com/office/drawing/2014/main" id="{00000000-0008-0000-3500-00000118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4.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80655-DD43-4FDD-B093-2D35F033303D}">
  <dimension ref="A1:K27"/>
  <sheetViews>
    <sheetView zoomScaleNormal="100" workbookViewId="0">
      <selection activeCell="I23" sqref="I23"/>
    </sheetView>
  </sheetViews>
  <sheetFormatPr baseColWidth="10" defaultRowHeight="15" x14ac:dyDescent="0.25"/>
  <cols>
    <col min="1" max="1" width="18"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45" t="s">
        <v>122</v>
      </c>
      <c r="B3" s="148" t="s">
        <v>121</v>
      </c>
      <c r="C3" s="145"/>
      <c r="D3" s="145"/>
      <c r="E3" s="146"/>
      <c r="F3" s="146"/>
      <c r="G3" s="146"/>
      <c r="H3" s="146"/>
      <c r="I3" s="146"/>
      <c r="J3" s="147"/>
      <c r="K3" s="147" t="s">
        <v>263</v>
      </c>
    </row>
    <row r="4" spans="1:11" ht="12.75" customHeight="1" x14ac:dyDescent="0.25">
      <c r="A4" s="3"/>
      <c r="B4" s="3"/>
      <c r="C4" s="3"/>
      <c r="D4" s="3"/>
      <c r="E4" s="3"/>
      <c r="F4" s="3"/>
      <c r="G4" s="3"/>
      <c r="H4" s="3"/>
      <c r="I4" s="3"/>
      <c r="J4" s="32"/>
      <c r="K4" s="33"/>
    </row>
    <row r="5" spans="1:11" x14ac:dyDescent="0.25">
      <c r="A5" s="239" t="s">
        <v>22</v>
      </c>
      <c r="B5" s="244" t="s">
        <v>85</v>
      </c>
      <c r="C5" s="173"/>
      <c r="D5" s="239" t="s">
        <v>51</v>
      </c>
      <c r="E5" s="241" t="s">
        <v>30</v>
      </c>
      <c r="F5" s="242"/>
      <c r="G5" s="242"/>
      <c r="H5" s="243"/>
      <c r="I5" s="239" t="s">
        <v>24</v>
      </c>
      <c r="J5" s="246" t="s">
        <v>34</v>
      </c>
      <c r="K5" s="247"/>
    </row>
    <row r="6" spans="1:11" x14ac:dyDescent="0.25">
      <c r="A6" s="240"/>
      <c r="B6" s="245"/>
      <c r="C6" s="174"/>
      <c r="D6" s="240"/>
      <c r="E6" s="241" t="s">
        <v>26</v>
      </c>
      <c r="F6" s="242"/>
      <c r="G6" s="242"/>
      <c r="H6" s="243"/>
      <c r="I6" s="240"/>
      <c r="J6" s="248"/>
      <c r="K6" s="249"/>
    </row>
    <row r="7" spans="1:11" ht="12.75" customHeight="1" x14ac:dyDescent="0.25">
      <c r="A7" s="36"/>
      <c r="B7" s="37"/>
      <c r="C7" s="38"/>
      <c r="D7" s="39"/>
      <c r="E7" s="37"/>
      <c r="F7" s="40"/>
      <c r="G7" s="41"/>
      <c r="H7" s="42"/>
      <c r="I7" s="38"/>
      <c r="J7" s="37"/>
      <c r="K7" s="38"/>
    </row>
    <row r="8" spans="1:11" ht="12.75" customHeight="1" x14ac:dyDescent="0.25">
      <c r="A8" s="36"/>
      <c r="B8" s="39"/>
      <c r="C8" s="44"/>
      <c r="D8" s="39"/>
      <c r="E8" s="39"/>
      <c r="F8" s="32"/>
      <c r="G8" s="46"/>
      <c r="H8" s="47"/>
      <c r="I8" s="44"/>
      <c r="J8" s="39"/>
      <c r="K8" s="44"/>
    </row>
    <row r="9" spans="1:11" ht="12.75" customHeight="1" x14ac:dyDescent="0.25">
      <c r="A9" s="36"/>
      <c r="B9" s="39"/>
      <c r="C9" s="44"/>
      <c r="D9" s="39"/>
      <c r="E9" s="39"/>
      <c r="F9" s="32"/>
      <c r="G9" s="46"/>
      <c r="H9" s="47"/>
      <c r="I9" s="44"/>
      <c r="J9" s="39"/>
      <c r="K9" s="44"/>
    </row>
    <row r="10" spans="1:11" ht="12.75" customHeight="1" x14ac:dyDescent="0.25">
      <c r="A10" s="99"/>
      <c r="B10" s="39"/>
      <c r="C10" s="44"/>
      <c r="D10" s="45"/>
      <c r="E10" s="39"/>
      <c r="F10" s="32"/>
      <c r="G10" s="46"/>
      <c r="H10" s="47"/>
      <c r="I10" s="165"/>
      <c r="J10" s="39"/>
      <c r="K10" s="44"/>
    </row>
    <row r="11" spans="1:11" ht="12.75" customHeight="1" x14ac:dyDescent="0.25">
      <c r="A11" s="99"/>
      <c r="B11" s="39"/>
      <c r="C11" s="44"/>
      <c r="D11" s="45"/>
      <c r="E11" s="39"/>
      <c r="F11" s="32"/>
      <c r="G11" s="46"/>
      <c r="H11" s="47"/>
      <c r="I11" s="165"/>
      <c r="J11" s="39"/>
      <c r="K11" s="44"/>
    </row>
    <row r="12" spans="1:11" ht="12.75" customHeight="1" x14ac:dyDescent="0.25">
      <c r="A12" s="43"/>
      <c r="B12" s="39"/>
      <c r="C12" s="44"/>
      <c r="D12" s="45"/>
      <c r="E12" s="39"/>
      <c r="F12" s="32"/>
      <c r="G12" s="46"/>
      <c r="H12" s="47"/>
      <c r="I12" s="66"/>
      <c r="J12" s="39"/>
      <c r="K12" s="44"/>
    </row>
    <row r="13" spans="1:11" x14ac:dyDescent="0.25">
      <c r="A13" s="50"/>
      <c r="B13" s="51"/>
      <c r="C13" s="51"/>
      <c r="D13" s="51"/>
      <c r="E13" s="51"/>
      <c r="F13" s="51"/>
      <c r="G13" s="237" t="s">
        <v>86</v>
      </c>
      <c r="H13" s="238"/>
      <c r="I13" s="68">
        <f>SUM(I7:I12)</f>
        <v>0</v>
      </c>
      <c r="J13" s="52"/>
      <c r="K13" s="53"/>
    </row>
    <row r="14" spans="1:11" ht="12.75" customHeight="1" x14ac:dyDescent="0.25">
      <c r="A14" s="3"/>
      <c r="B14" s="3"/>
      <c r="C14" s="3"/>
      <c r="D14" s="3"/>
      <c r="E14" s="3"/>
      <c r="F14" s="3"/>
      <c r="G14" s="3"/>
      <c r="H14" s="3"/>
      <c r="I14" s="22"/>
      <c r="J14" s="32"/>
      <c r="K14" s="44"/>
    </row>
    <row r="15" spans="1:11" x14ac:dyDescent="0.25">
      <c r="A15" s="239" t="s">
        <v>22</v>
      </c>
      <c r="B15" s="30" t="s">
        <v>31</v>
      </c>
      <c r="C15" s="169" t="s">
        <v>27</v>
      </c>
      <c r="D15" s="54" t="s">
        <v>27</v>
      </c>
      <c r="E15" s="241" t="s">
        <v>33</v>
      </c>
      <c r="F15" s="242"/>
      <c r="G15" s="242"/>
      <c r="H15" s="243"/>
      <c r="I15" s="239" t="s">
        <v>24</v>
      </c>
      <c r="J15" s="239" t="s">
        <v>23</v>
      </c>
      <c r="K15" s="169" t="s">
        <v>40</v>
      </c>
    </row>
    <row r="16" spans="1:11" x14ac:dyDescent="0.25">
      <c r="A16" s="240"/>
      <c r="B16" s="170" t="s">
        <v>32</v>
      </c>
      <c r="C16" s="170" t="s">
        <v>29</v>
      </c>
      <c r="D16" s="170" t="s">
        <v>28</v>
      </c>
      <c r="E16" s="241" t="s">
        <v>26</v>
      </c>
      <c r="F16" s="243"/>
      <c r="G16" s="241" t="s">
        <v>25</v>
      </c>
      <c r="H16" s="243"/>
      <c r="I16" s="240"/>
      <c r="J16" s="240"/>
      <c r="K16" s="170" t="s">
        <v>41</v>
      </c>
    </row>
    <row r="17" spans="1:11" ht="12.75" customHeight="1" x14ac:dyDescent="0.25">
      <c r="A17" s="36"/>
      <c r="B17" s="36"/>
      <c r="C17" s="36"/>
      <c r="D17" s="36"/>
      <c r="E17" s="39"/>
      <c r="F17" s="84"/>
      <c r="G17" s="39"/>
      <c r="H17" s="44"/>
      <c r="I17" s="57"/>
      <c r="J17" s="57"/>
      <c r="K17" s="69">
        <f>+I17-J17</f>
        <v>0</v>
      </c>
    </row>
    <row r="18" spans="1:11" x14ac:dyDescent="0.25">
      <c r="A18" s="77"/>
      <c r="B18" s="141"/>
      <c r="C18" s="142"/>
      <c r="D18" s="143"/>
      <c r="E18" s="39"/>
      <c r="F18" s="75"/>
      <c r="G18" s="76"/>
      <c r="H18" s="75"/>
      <c r="I18" s="66"/>
      <c r="J18" s="70"/>
      <c r="K18" s="69">
        <f t="shared" ref="K18:K22" si="0">+I18-J18</f>
        <v>0</v>
      </c>
    </row>
    <row r="19" spans="1:11" x14ac:dyDescent="0.25">
      <c r="A19" s="77"/>
      <c r="B19" s="141"/>
      <c r="C19" s="79"/>
      <c r="D19" s="79"/>
      <c r="E19" s="76"/>
      <c r="F19" s="75"/>
      <c r="G19" s="76"/>
      <c r="H19" s="75"/>
      <c r="I19" s="70"/>
      <c r="J19" s="70"/>
      <c r="K19" s="69">
        <f t="shared" si="0"/>
        <v>0</v>
      </c>
    </row>
    <row r="20" spans="1:11" x14ac:dyDescent="0.25">
      <c r="A20" s="77"/>
      <c r="B20" s="141"/>
      <c r="C20" s="79"/>
      <c r="D20" s="79"/>
      <c r="E20" s="76"/>
      <c r="F20" s="75"/>
      <c r="G20" s="76"/>
      <c r="H20" s="75"/>
      <c r="I20" s="70"/>
      <c r="J20" s="70"/>
      <c r="K20" s="69">
        <f t="shared" si="0"/>
        <v>0</v>
      </c>
    </row>
    <row r="21" spans="1:11" x14ac:dyDescent="0.25">
      <c r="A21" s="77"/>
      <c r="B21" s="141"/>
      <c r="C21" s="79"/>
      <c r="D21" s="79"/>
      <c r="E21" s="76"/>
      <c r="F21" s="75"/>
      <c r="G21" s="76"/>
      <c r="H21" s="75"/>
      <c r="I21" s="70"/>
      <c r="J21" s="70"/>
      <c r="K21" s="69">
        <f t="shared" si="0"/>
        <v>0</v>
      </c>
    </row>
    <row r="22" spans="1:11" x14ac:dyDescent="0.25">
      <c r="A22" s="77"/>
      <c r="B22" s="141"/>
      <c r="C22" s="79"/>
      <c r="D22" s="79"/>
      <c r="E22" s="76"/>
      <c r="F22" s="75"/>
      <c r="G22" s="76"/>
      <c r="H22" s="75"/>
      <c r="I22" s="70"/>
      <c r="J22" s="70"/>
      <c r="K22" s="69">
        <f t="shared" si="0"/>
        <v>0</v>
      </c>
    </row>
    <row r="23" spans="1:11" x14ac:dyDescent="0.25">
      <c r="A23" s="50"/>
      <c r="B23" s="51"/>
      <c r="C23" s="51"/>
      <c r="D23" s="51"/>
      <c r="E23" s="51"/>
      <c r="F23" s="51"/>
      <c r="G23" s="237" t="s">
        <v>86</v>
      </c>
      <c r="H23" s="238"/>
      <c r="I23" s="72">
        <f>SUM(I17:I22)</f>
        <v>0</v>
      </c>
      <c r="J23" s="64">
        <f>SUM(J17:J22)</f>
        <v>0</v>
      </c>
      <c r="K23" s="64">
        <f>SUM(K17:K22)</f>
        <v>0</v>
      </c>
    </row>
    <row r="24" spans="1:11" ht="12.75" customHeight="1" x14ac:dyDescent="0.25">
      <c r="A24" s="3"/>
      <c r="B24" s="3"/>
      <c r="C24" s="3"/>
      <c r="D24" s="3"/>
      <c r="E24" s="3"/>
      <c r="F24" s="3"/>
      <c r="G24" s="3"/>
      <c r="H24" s="3"/>
      <c r="I24" s="22"/>
      <c r="J24" s="81"/>
      <c r="K24" s="109"/>
    </row>
    <row r="25" spans="1:11"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1" ht="24.95" customHeight="1" x14ac:dyDescent="0.25">
      <c r="A26" s="151">
        <v>9699000</v>
      </c>
      <c r="B26" s="151"/>
      <c r="C26" s="151">
        <v>0</v>
      </c>
      <c r="D26" s="152">
        <f>+A26+B26-C26</f>
        <v>9699000</v>
      </c>
      <c r="E26" s="152">
        <f>+I23</f>
        <v>0</v>
      </c>
      <c r="F26" s="153">
        <f>+E26/D26</f>
        <v>0</v>
      </c>
      <c r="G26" s="152">
        <f>+I13</f>
        <v>0</v>
      </c>
      <c r="H26" s="152">
        <f>+D26-E26-G26</f>
        <v>9699000</v>
      </c>
      <c r="I26" s="157">
        <f>+J23</f>
        <v>0</v>
      </c>
      <c r="J26" s="158">
        <f>+I26/D26</f>
        <v>0</v>
      </c>
      <c r="K26" s="157">
        <f>+K23</f>
        <v>0</v>
      </c>
    </row>
    <row r="27" spans="1:11"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76941-282F-4701-A8E4-922BD413FCB6}">
  <dimension ref="A1:K27"/>
  <sheetViews>
    <sheetView workbookViewId="0">
      <selection activeCell="A17" sqref="A17:H17"/>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45" t="s">
        <v>135</v>
      </c>
      <c r="B3" s="148" t="s">
        <v>283</v>
      </c>
      <c r="C3" s="145"/>
      <c r="D3" s="145"/>
      <c r="E3" s="146"/>
      <c r="F3" s="146"/>
      <c r="G3" s="146"/>
      <c r="H3" s="146"/>
      <c r="I3" s="146"/>
      <c r="J3" s="147"/>
      <c r="K3" s="147" t="s">
        <v>263</v>
      </c>
    </row>
    <row r="4" spans="1:11" ht="12.75" customHeight="1" x14ac:dyDescent="0.25">
      <c r="A4" s="3"/>
      <c r="B4" s="3"/>
      <c r="C4" s="3"/>
      <c r="D4" s="3"/>
      <c r="E4" s="3"/>
      <c r="F4" s="3"/>
      <c r="G4" s="3"/>
      <c r="H4" s="3"/>
      <c r="I4" s="3"/>
      <c r="J4" s="32"/>
      <c r="K4" s="33"/>
    </row>
    <row r="5" spans="1:11" x14ac:dyDescent="0.25">
      <c r="A5" s="239" t="s">
        <v>22</v>
      </c>
      <c r="B5" s="244" t="s">
        <v>85</v>
      </c>
      <c r="C5" s="173"/>
      <c r="D5" s="239" t="s">
        <v>51</v>
      </c>
      <c r="E5" s="241" t="s">
        <v>30</v>
      </c>
      <c r="F5" s="242"/>
      <c r="G5" s="242"/>
      <c r="H5" s="243"/>
      <c r="I5" s="239" t="s">
        <v>24</v>
      </c>
      <c r="J5" s="246" t="s">
        <v>34</v>
      </c>
      <c r="K5" s="247"/>
    </row>
    <row r="6" spans="1:11" x14ac:dyDescent="0.25">
      <c r="A6" s="240"/>
      <c r="B6" s="245"/>
      <c r="C6" s="174"/>
      <c r="D6" s="240"/>
      <c r="E6" s="241" t="s">
        <v>26</v>
      </c>
      <c r="F6" s="242"/>
      <c r="G6" s="242"/>
      <c r="H6" s="243"/>
      <c r="I6" s="240"/>
      <c r="J6" s="248"/>
      <c r="K6" s="249"/>
    </row>
    <row r="7" spans="1:11" ht="12.75" customHeight="1" x14ac:dyDescent="0.25">
      <c r="A7" s="36"/>
      <c r="B7" s="37"/>
      <c r="C7" s="38"/>
      <c r="D7" s="39"/>
      <c r="E7" s="37"/>
      <c r="F7" s="40"/>
      <c r="G7" s="41"/>
      <c r="H7" s="42"/>
      <c r="I7" s="38"/>
      <c r="J7" s="37"/>
      <c r="K7" s="38"/>
    </row>
    <row r="8" spans="1:11" ht="12.75" customHeight="1" x14ac:dyDescent="0.25">
      <c r="A8" s="36"/>
      <c r="B8" s="39"/>
      <c r="C8" s="44"/>
      <c r="D8" s="39"/>
      <c r="E8" s="39"/>
      <c r="F8" s="32"/>
      <c r="G8" s="46"/>
      <c r="H8" s="47"/>
      <c r="I8" s="44"/>
      <c r="J8" s="39"/>
      <c r="K8" s="44"/>
    </row>
    <row r="9" spans="1:11" ht="12.75" customHeight="1" x14ac:dyDescent="0.25">
      <c r="A9" s="36"/>
      <c r="B9" s="39"/>
      <c r="C9" s="44"/>
      <c r="D9" s="39"/>
      <c r="E9" s="39"/>
      <c r="F9" s="32"/>
      <c r="G9" s="46"/>
      <c r="H9" s="47"/>
      <c r="I9" s="44"/>
      <c r="J9" s="39"/>
      <c r="K9" s="44"/>
    </row>
    <row r="10" spans="1:11" ht="12.75" customHeight="1" x14ac:dyDescent="0.25">
      <c r="A10" s="99"/>
      <c r="B10" s="39"/>
      <c r="C10" s="44"/>
      <c r="D10" s="45"/>
      <c r="E10" s="39"/>
      <c r="F10" s="32"/>
      <c r="G10" s="46"/>
      <c r="H10" s="47"/>
      <c r="I10" s="165"/>
      <c r="J10" s="39"/>
      <c r="K10" s="44"/>
    </row>
    <row r="11" spans="1:11" ht="12.75" customHeight="1" x14ac:dyDescent="0.25">
      <c r="A11" s="99"/>
      <c r="B11" s="39"/>
      <c r="C11" s="44"/>
      <c r="D11" s="45"/>
      <c r="E11" s="39"/>
      <c r="F11" s="32"/>
      <c r="G11" s="46"/>
      <c r="H11" s="47"/>
      <c r="I11" s="165"/>
      <c r="J11" s="39"/>
      <c r="K11" s="44"/>
    </row>
    <row r="12" spans="1:11" ht="12.75" customHeight="1" x14ac:dyDescent="0.25">
      <c r="A12" s="43"/>
      <c r="B12" s="48"/>
      <c r="C12" s="49"/>
      <c r="D12" s="39"/>
      <c r="E12" s="39"/>
      <c r="F12" s="32"/>
      <c r="G12" s="46"/>
      <c r="H12" s="47"/>
      <c r="I12" s="67"/>
      <c r="J12" s="39"/>
      <c r="K12" s="44"/>
    </row>
    <row r="13" spans="1:11" x14ac:dyDescent="0.25">
      <c r="A13" s="50"/>
      <c r="B13" s="51"/>
      <c r="C13" s="51"/>
      <c r="D13" s="51"/>
      <c r="E13" s="51"/>
      <c r="F13" s="51"/>
      <c r="G13" s="237" t="s">
        <v>86</v>
      </c>
      <c r="H13" s="238"/>
      <c r="I13" s="68">
        <f>SUM(I7:I12)</f>
        <v>0</v>
      </c>
      <c r="J13" s="52"/>
      <c r="K13" s="53"/>
    </row>
    <row r="14" spans="1:11" ht="12.75" customHeight="1" x14ac:dyDescent="0.25">
      <c r="A14" s="3"/>
      <c r="B14" s="3"/>
      <c r="C14" s="3"/>
      <c r="D14" s="3"/>
      <c r="E14" s="3"/>
      <c r="F14" s="3"/>
      <c r="G14" s="3"/>
      <c r="H14" s="3"/>
      <c r="I14" s="85"/>
      <c r="J14" s="32"/>
      <c r="K14" s="44"/>
    </row>
    <row r="15" spans="1:11" x14ac:dyDescent="0.25">
      <c r="A15" s="239" t="s">
        <v>22</v>
      </c>
      <c r="B15" s="30" t="s">
        <v>31</v>
      </c>
      <c r="C15" s="169" t="s">
        <v>27</v>
      </c>
      <c r="D15" s="54" t="s">
        <v>27</v>
      </c>
      <c r="E15" s="241" t="s">
        <v>33</v>
      </c>
      <c r="F15" s="242"/>
      <c r="G15" s="242"/>
      <c r="H15" s="243"/>
      <c r="I15" s="239" t="s">
        <v>24</v>
      </c>
      <c r="J15" s="239" t="s">
        <v>23</v>
      </c>
      <c r="K15" s="169" t="s">
        <v>40</v>
      </c>
    </row>
    <row r="16" spans="1:11" x14ac:dyDescent="0.25">
      <c r="A16" s="240"/>
      <c r="B16" s="170" t="s">
        <v>32</v>
      </c>
      <c r="C16" s="170" t="s">
        <v>29</v>
      </c>
      <c r="D16" s="170" t="s">
        <v>28</v>
      </c>
      <c r="E16" s="241" t="s">
        <v>26</v>
      </c>
      <c r="F16" s="243"/>
      <c r="G16" s="241" t="s">
        <v>25</v>
      </c>
      <c r="H16" s="243"/>
      <c r="I16" s="240"/>
      <c r="J16" s="240"/>
      <c r="K16" s="170" t="s">
        <v>41</v>
      </c>
    </row>
    <row r="17" spans="1:11" ht="12.75" customHeight="1" x14ac:dyDescent="0.25">
      <c r="A17" s="222">
        <v>43524</v>
      </c>
      <c r="B17" s="221">
        <v>605</v>
      </c>
      <c r="C17" s="221">
        <v>464</v>
      </c>
      <c r="D17" s="221">
        <v>641</v>
      </c>
      <c r="E17" s="223" t="s">
        <v>282</v>
      </c>
      <c r="F17" s="224"/>
      <c r="G17" s="31" t="s">
        <v>252</v>
      </c>
      <c r="H17" s="44"/>
      <c r="I17" s="87">
        <v>19441000</v>
      </c>
      <c r="J17" s="57"/>
      <c r="K17" s="69">
        <f>+I17-J17</f>
        <v>19441000</v>
      </c>
    </row>
    <row r="18" spans="1:11" x14ac:dyDescent="0.25">
      <c r="A18" s="77"/>
      <c r="B18" s="78"/>
      <c r="C18" s="79"/>
      <c r="D18" s="79"/>
      <c r="E18" s="80"/>
      <c r="F18" s="75"/>
      <c r="G18" s="76"/>
      <c r="H18" s="75"/>
      <c r="I18" s="87"/>
      <c r="J18" s="87"/>
      <c r="K18" s="69">
        <f t="shared" ref="K18:K22" si="0">+I18-J18</f>
        <v>0</v>
      </c>
    </row>
    <row r="19" spans="1:11" x14ac:dyDescent="0.25">
      <c r="A19" s="77"/>
      <c r="B19" s="78"/>
      <c r="C19" s="79"/>
      <c r="D19" s="79"/>
      <c r="E19" s="86"/>
      <c r="F19" s="75"/>
      <c r="G19" s="76"/>
      <c r="H19" s="75"/>
      <c r="I19" s="87"/>
      <c r="J19" s="69"/>
      <c r="K19" s="69">
        <f t="shared" si="0"/>
        <v>0</v>
      </c>
    </row>
    <row r="20" spans="1:11" x14ac:dyDescent="0.25">
      <c r="A20" s="77"/>
      <c r="B20" s="78"/>
      <c r="C20" s="79"/>
      <c r="D20" s="79"/>
      <c r="E20"/>
      <c r="F20" s="75"/>
      <c r="G20"/>
      <c r="H20" s="75"/>
      <c r="I20" s="70"/>
      <c r="J20" s="66"/>
      <c r="K20" s="69">
        <f t="shared" si="0"/>
        <v>0</v>
      </c>
    </row>
    <row r="21" spans="1:11" x14ac:dyDescent="0.25">
      <c r="A21" s="77"/>
      <c r="B21" s="78"/>
      <c r="C21" s="79"/>
      <c r="D21" s="79"/>
      <c r="E21" s="39"/>
      <c r="F21" s="75"/>
      <c r="G21" s="76"/>
      <c r="H21" s="75"/>
      <c r="I21" s="70"/>
      <c r="J21" s="66"/>
      <c r="K21" s="69">
        <f t="shared" si="0"/>
        <v>0</v>
      </c>
    </row>
    <row r="22" spans="1:11" ht="12.75" customHeight="1" x14ac:dyDescent="0.25">
      <c r="A22" s="43"/>
      <c r="B22" s="58"/>
      <c r="C22" s="36"/>
      <c r="D22" s="36"/>
      <c r="E22" s="39"/>
      <c r="F22" s="44"/>
      <c r="G22" s="39"/>
      <c r="H22" s="44"/>
      <c r="I22" s="82"/>
      <c r="J22" s="82"/>
      <c r="K22" s="69">
        <f t="shared" si="0"/>
        <v>0</v>
      </c>
    </row>
    <row r="23" spans="1:11" x14ac:dyDescent="0.25">
      <c r="A23" s="50"/>
      <c r="B23" s="51"/>
      <c r="C23" s="51"/>
      <c r="D23" s="51"/>
      <c r="E23" s="51"/>
      <c r="F23" s="51"/>
      <c r="G23" s="237" t="s">
        <v>86</v>
      </c>
      <c r="H23" s="238"/>
      <c r="I23" s="72">
        <f>SUM(I17:I22)</f>
        <v>19441000</v>
      </c>
      <c r="J23" s="72">
        <f>SUM(J17:J22)</f>
        <v>0</v>
      </c>
      <c r="K23" s="72">
        <f>SUM(K17:K22)</f>
        <v>19441000</v>
      </c>
    </row>
    <row r="24" spans="1:11" ht="12.75" customHeight="1" x14ac:dyDescent="0.25">
      <c r="A24" s="3"/>
      <c r="B24" s="3"/>
      <c r="C24" s="3"/>
      <c r="D24" s="3"/>
      <c r="E24" s="3"/>
      <c r="F24" s="3"/>
      <c r="G24" s="3"/>
      <c r="H24" s="3"/>
      <c r="I24" s="22"/>
      <c r="J24" s="81"/>
      <c r="K24" s="51"/>
    </row>
    <row r="25" spans="1:11"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1" ht="24.95" customHeight="1" x14ac:dyDescent="0.25">
      <c r="A26" s="156">
        <v>23441000</v>
      </c>
      <c r="B26" s="156"/>
      <c r="C26" s="156">
        <v>0</v>
      </c>
      <c r="D26" s="152">
        <f>+A26+B26-C26</f>
        <v>23441000</v>
      </c>
      <c r="E26" s="152">
        <f>+I23</f>
        <v>19441000</v>
      </c>
      <c r="F26" s="153">
        <f>+E26/D26</f>
        <v>0.82935881575018133</v>
      </c>
      <c r="G26" s="152">
        <f>+I13</f>
        <v>0</v>
      </c>
      <c r="H26" s="152">
        <f>+D26-E26-G26</f>
        <v>4000000</v>
      </c>
      <c r="I26" s="152">
        <f>+J23</f>
        <v>0</v>
      </c>
      <c r="J26" s="158">
        <f>+I26/D26</f>
        <v>0</v>
      </c>
      <c r="K26" s="152">
        <f>+K23</f>
        <v>19441000</v>
      </c>
    </row>
    <row r="27" spans="1:11"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3BA3-651B-4116-9729-30A19D4D95F2}">
  <dimension ref="A1:K27"/>
  <sheetViews>
    <sheetView workbookViewId="0">
      <selection activeCell="A17" sqref="A17:H17"/>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45" t="s">
        <v>136</v>
      </c>
      <c r="B3" s="148" t="s">
        <v>137</v>
      </c>
      <c r="C3" s="145"/>
      <c r="D3" s="145"/>
      <c r="E3" s="146"/>
      <c r="F3" s="146"/>
      <c r="G3" s="146"/>
      <c r="H3" s="146"/>
      <c r="I3" s="146"/>
      <c r="J3" s="147"/>
      <c r="K3" s="147" t="s">
        <v>263</v>
      </c>
    </row>
    <row r="4" spans="1:11" ht="12.75" customHeight="1" x14ac:dyDescent="0.25">
      <c r="A4" s="3"/>
      <c r="B4" s="3"/>
      <c r="C4" s="3"/>
      <c r="D4" s="3"/>
      <c r="E4" s="3"/>
      <c r="F4" s="3"/>
      <c r="G4" s="3"/>
      <c r="H4" s="3"/>
      <c r="I4" s="3"/>
      <c r="J4" s="32"/>
      <c r="K4" s="33"/>
    </row>
    <row r="5" spans="1:11" x14ac:dyDescent="0.25">
      <c r="A5" s="239" t="s">
        <v>22</v>
      </c>
      <c r="B5" s="244" t="s">
        <v>85</v>
      </c>
      <c r="C5" s="173"/>
      <c r="D5" s="239" t="s">
        <v>51</v>
      </c>
      <c r="E5" s="241" t="s">
        <v>30</v>
      </c>
      <c r="F5" s="242"/>
      <c r="G5" s="242"/>
      <c r="H5" s="243"/>
      <c r="I5" s="239" t="s">
        <v>24</v>
      </c>
      <c r="J5" s="246" t="s">
        <v>34</v>
      </c>
      <c r="K5" s="247"/>
    </row>
    <row r="6" spans="1:11" x14ac:dyDescent="0.25">
      <c r="A6" s="240"/>
      <c r="B6" s="245"/>
      <c r="C6" s="174"/>
      <c r="D6" s="240"/>
      <c r="E6" s="241" t="s">
        <v>26</v>
      </c>
      <c r="F6" s="242"/>
      <c r="G6" s="242"/>
      <c r="H6" s="243"/>
      <c r="I6" s="240"/>
      <c r="J6" s="248"/>
      <c r="K6" s="249"/>
    </row>
    <row r="7" spans="1:11" ht="12.75" customHeight="1" x14ac:dyDescent="0.25">
      <c r="A7" s="36"/>
      <c r="B7" s="37"/>
      <c r="C7" s="38"/>
      <c r="D7" s="39"/>
      <c r="E7" s="37"/>
      <c r="F7" s="40"/>
      <c r="G7" s="41"/>
      <c r="H7" s="42"/>
      <c r="I7" s="38"/>
      <c r="J7" s="37"/>
      <c r="K7" s="38"/>
    </row>
    <row r="8" spans="1:11" ht="12.75" customHeight="1" x14ac:dyDescent="0.25">
      <c r="A8" s="36"/>
      <c r="B8" s="39"/>
      <c r="C8" s="44"/>
      <c r="D8" s="39"/>
      <c r="E8" s="39"/>
      <c r="F8" s="32"/>
      <c r="G8" s="46"/>
      <c r="H8" s="47"/>
      <c r="I8" s="44"/>
      <c r="J8" s="39"/>
      <c r="K8" s="44"/>
    </row>
    <row r="9" spans="1:11" ht="12.75" customHeight="1" x14ac:dyDescent="0.25">
      <c r="A9" s="36"/>
      <c r="B9" s="39"/>
      <c r="C9" s="44"/>
      <c r="D9" s="39"/>
      <c r="E9" s="39"/>
      <c r="F9" s="32"/>
      <c r="G9" s="46"/>
      <c r="H9" s="47"/>
      <c r="I9" s="44"/>
      <c r="J9" s="39"/>
      <c r="K9" s="44"/>
    </row>
    <row r="10" spans="1:11" ht="12.75" customHeight="1" x14ac:dyDescent="0.25">
      <c r="A10" s="99"/>
      <c r="B10" s="39"/>
      <c r="C10" s="44"/>
      <c r="D10" s="45"/>
      <c r="E10" s="39"/>
      <c r="F10" s="32"/>
      <c r="G10" s="46"/>
      <c r="H10" s="47"/>
      <c r="I10" s="165"/>
      <c r="J10" s="39"/>
      <c r="K10" s="44"/>
    </row>
    <row r="11" spans="1:11" ht="12.75" customHeight="1" x14ac:dyDescent="0.25">
      <c r="A11" s="99"/>
      <c r="B11" s="39"/>
      <c r="C11" s="44"/>
      <c r="D11" s="45"/>
      <c r="E11" s="39"/>
      <c r="F11" s="32"/>
      <c r="G11" s="46"/>
      <c r="H11" s="47"/>
      <c r="I11" s="165"/>
      <c r="J11" s="39"/>
      <c r="K11" s="44"/>
    </row>
    <row r="12" spans="1:11" ht="12.75" customHeight="1" x14ac:dyDescent="0.25">
      <c r="A12" s="43"/>
      <c r="B12" s="48"/>
      <c r="C12" s="49"/>
      <c r="D12" s="39"/>
      <c r="E12" s="39"/>
      <c r="F12" s="32"/>
      <c r="G12" s="46"/>
      <c r="H12" s="47"/>
      <c r="I12" s="67"/>
      <c r="J12" s="39"/>
      <c r="K12" s="44"/>
    </row>
    <row r="13" spans="1:11" x14ac:dyDescent="0.25">
      <c r="A13" s="50"/>
      <c r="B13" s="51"/>
      <c r="C13" s="51"/>
      <c r="D13" s="51"/>
      <c r="E13" s="51"/>
      <c r="F13" s="51"/>
      <c r="G13" s="237" t="s">
        <v>86</v>
      </c>
      <c r="H13" s="238"/>
      <c r="I13" s="68">
        <f>SUM(I7:I12)</f>
        <v>0</v>
      </c>
      <c r="J13" s="52"/>
      <c r="K13" s="53"/>
    </row>
    <row r="14" spans="1:11" ht="12.75" customHeight="1" x14ac:dyDescent="0.25">
      <c r="A14" s="3"/>
      <c r="B14" s="3"/>
      <c r="C14" s="3"/>
      <c r="D14" s="3"/>
      <c r="E14" s="3"/>
      <c r="F14" s="3"/>
      <c r="G14" s="3"/>
      <c r="H14" s="3"/>
      <c r="I14" s="85"/>
      <c r="J14" s="32"/>
      <c r="K14" s="44"/>
    </row>
    <row r="15" spans="1:11" x14ac:dyDescent="0.25">
      <c r="A15" s="239" t="s">
        <v>22</v>
      </c>
      <c r="B15" s="30" t="s">
        <v>31</v>
      </c>
      <c r="C15" s="169" t="s">
        <v>27</v>
      </c>
      <c r="D15" s="54" t="s">
        <v>27</v>
      </c>
      <c r="E15" s="241" t="s">
        <v>33</v>
      </c>
      <c r="F15" s="242"/>
      <c r="G15" s="242"/>
      <c r="H15" s="243"/>
      <c r="I15" s="239" t="s">
        <v>24</v>
      </c>
      <c r="J15" s="239" t="s">
        <v>23</v>
      </c>
      <c r="K15" s="169" t="s">
        <v>40</v>
      </c>
    </row>
    <row r="16" spans="1:11" x14ac:dyDescent="0.25">
      <c r="A16" s="240"/>
      <c r="B16" s="170" t="s">
        <v>32</v>
      </c>
      <c r="C16" s="170" t="s">
        <v>29</v>
      </c>
      <c r="D16" s="170" t="s">
        <v>28</v>
      </c>
      <c r="E16" s="241" t="s">
        <v>26</v>
      </c>
      <c r="F16" s="243"/>
      <c r="G16" s="241" t="s">
        <v>25</v>
      </c>
      <c r="H16" s="243"/>
      <c r="I16" s="240"/>
      <c r="J16" s="240"/>
      <c r="K16" s="170" t="s">
        <v>41</v>
      </c>
    </row>
    <row r="17" spans="1:11" ht="12.75" customHeight="1" x14ac:dyDescent="0.25">
      <c r="A17" s="222">
        <v>43524</v>
      </c>
      <c r="B17" s="221">
        <v>605</v>
      </c>
      <c r="C17" s="221">
        <v>464</v>
      </c>
      <c r="D17" s="221">
        <v>641</v>
      </c>
      <c r="E17" s="223" t="s">
        <v>282</v>
      </c>
      <c r="F17" s="224"/>
      <c r="G17" s="31" t="s">
        <v>252</v>
      </c>
      <c r="H17" s="44"/>
      <c r="I17" s="87">
        <v>16881980</v>
      </c>
      <c r="J17" s="57"/>
      <c r="K17" s="69">
        <f>+I17-J17</f>
        <v>16881980</v>
      </c>
    </row>
    <row r="18" spans="1:11" x14ac:dyDescent="0.25">
      <c r="A18" s="77"/>
      <c r="B18" s="78"/>
      <c r="C18" s="79"/>
      <c r="D18" s="79"/>
      <c r="E18" s="80"/>
      <c r="F18" s="75"/>
      <c r="G18" s="76"/>
      <c r="H18" s="75"/>
      <c r="I18" s="87"/>
      <c r="J18" s="87"/>
      <c r="K18" s="69">
        <f t="shared" ref="K18:K22" si="0">+I18-J18</f>
        <v>0</v>
      </c>
    </row>
    <row r="19" spans="1:11" x14ac:dyDescent="0.25">
      <c r="A19" s="77"/>
      <c r="B19" s="78"/>
      <c r="C19" s="79"/>
      <c r="D19" s="79"/>
      <c r="E19" s="86"/>
      <c r="F19" s="75"/>
      <c r="G19" s="76"/>
      <c r="H19" s="75"/>
      <c r="I19" s="87"/>
      <c r="J19" s="69"/>
      <c r="K19" s="69">
        <f t="shared" si="0"/>
        <v>0</v>
      </c>
    </row>
    <row r="20" spans="1:11" x14ac:dyDescent="0.25">
      <c r="A20" s="77"/>
      <c r="B20" s="78"/>
      <c r="C20" s="79"/>
      <c r="D20" s="79"/>
      <c r="E20"/>
      <c r="F20" s="75"/>
      <c r="G20"/>
      <c r="H20" s="75"/>
      <c r="I20" s="70"/>
      <c r="J20" s="66"/>
      <c r="K20" s="69">
        <f t="shared" si="0"/>
        <v>0</v>
      </c>
    </row>
    <row r="21" spans="1:11" x14ac:dyDescent="0.25">
      <c r="A21" s="77"/>
      <c r="B21" s="78"/>
      <c r="C21" s="79"/>
      <c r="D21" s="79"/>
      <c r="E21" s="39"/>
      <c r="F21" s="75"/>
      <c r="G21" s="76"/>
      <c r="H21" s="75"/>
      <c r="I21" s="70"/>
      <c r="J21" s="66"/>
      <c r="K21" s="69">
        <f t="shared" si="0"/>
        <v>0</v>
      </c>
    </row>
    <row r="22" spans="1:11" ht="12.75" customHeight="1" x14ac:dyDescent="0.25">
      <c r="A22" s="43"/>
      <c r="B22" s="58"/>
      <c r="C22" s="36"/>
      <c r="D22" s="36"/>
      <c r="E22" s="39"/>
      <c r="F22" s="44"/>
      <c r="G22" s="39"/>
      <c r="H22" s="44"/>
      <c r="I22" s="82"/>
      <c r="J22" s="82"/>
      <c r="K22" s="69">
        <f t="shared" si="0"/>
        <v>0</v>
      </c>
    </row>
    <row r="23" spans="1:11" x14ac:dyDescent="0.25">
      <c r="A23" s="50"/>
      <c r="B23" s="51"/>
      <c r="C23" s="51"/>
      <c r="D23" s="51"/>
      <c r="E23" s="51"/>
      <c r="F23" s="51"/>
      <c r="G23" s="237" t="s">
        <v>86</v>
      </c>
      <c r="H23" s="238"/>
      <c r="I23" s="72">
        <f>SUM(I17:I22)</f>
        <v>16881980</v>
      </c>
      <c r="J23" s="72">
        <f>SUM(J17:J22)</f>
        <v>0</v>
      </c>
      <c r="K23" s="72">
        <f>SUM(K17:K22)</f>
        <v>16881980</v>
      </c>
    </row>
    <row r="24" spans="1:11" ht="12.75" customHeight="1" x14ac:dyDescent="0.25">
      <c r="A24" s="3"/>
      <c r="B24" s="3"/>
      <c r="C24" s="3"/>
      <c r="D24" s="3"/>
      <c r="E24" s="3"/>
      <c r="F24" s="3"/>
      <c r="G24" s="3"/>
      <c r="H24" s="3"/>
      <c r="I24" s="22"/>
      <c r="J24" s="81"/>
      <c r="K24" s="51"/>
    </row>
    <row r="25" spans="1:11"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1" ht="24.95" customHeight="1" x14ac:dyDescent="0.25">
      <c r="A26" s="156">
        <v>159982000</v>
      </c>
      <c r="B26" s="156"/>
      <c r="C26" s="156">
        <v>0</v>
      </c>
      <c r="D26" s="152">
        <f>+A26+B26-C26</f>
        <v>159982000</v>
      </c>
      <c r="E26" s="152">
        <f>+I23</f>
        <v>16881980</v>
      </c>
      <c r="F26" s="153">
        <f>+E26/D26</f>
        <v>0.10552424647772875</v>
      </c>
      <c r="G26" s="152">
        <f>+I13</f>
        <v>0</v>
      </c>
      <c r="H26" s="152">
        <f>+D26-E26-G26</f>
        <v>143100020</v>
      </c>
      <c r="I26" s="152">
        <f>+J23</f>
        <v>0</v>
      </c>
      <c r="J26" s="158">
        <f>+I26/D26</f>
        <v>0</v>
      </c>
      <c r="K26" s="152">
        <f>+K23</f>
        <v>16881980</v>
      </c>
    </row>
    <row r="27" spans="1:11"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4F0D9-D102-4298-9A5A-514814F225B0}">
  <dimension ref="A1:K27"/>
  <sheetViews>
    <sheetView workbookViewId="0">
      <selection activeCell="A17" sqref="A17:H17"/>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45" t="s">
        <v>138</v>
      </c>
      <c r="B3" s="148" t="s">
        <v>139</v>
      </c>
      <c r="C3" s="145"/>
      <c r="D3" s="145"/>
      <c r="E3" s="146"/>
      <c r="F3" s="146"/>
      <c r="G3" s="146"/>
      <c r="H3" s="146"/>
      <c r="I3" s="146"/>
      <c r="J3" s="147"/>
      <c r="K3" s="147" t="s">
        <v>263</v>
      </c>
    </row>
    <row r="4" spans="1:11" ht="12.75" customHeight="1" x14ac:dyDescent="0.25">
      <c r="A4" s="3"/>
      <c r="B4" s="3"/>
      <c r="C4" s="3"/>
      <c r="D4" s="3"/>
      <c r="E4" s="3"/>
      <c r="F4" s="3"/>
      <c r="G4" s="3"/>
      <c r="H4" s="3"/>
      <c r="I4" s="3"/>
      <c r="J4" s="32"/>
      <c r="K4" s="33"/>
    </row>
    <row r="5" spans="1:11" x14ac:dyDescent="0.25">
      <c r="A5" s="239" t="s">
        <v>22</v>
      </c>
      <c r="B5" s="244" t="s">
        <v>85</v>
      </c>
      <c r="C5" s="173"/>
      <c r="D5" s="239" t="s">
        <v>51</v>
      </c>
      <c r="E5" s="241" t="s">
        <v>30</v>
      </c>
      <c r="F5" s="242"/>
      <c r="G5" s="242"/>
      <c r="H5" s="243"/>
      <c r="I5" s="239" t="s">
        <v>24</v>
      </c>
      <c r="J5" s="246" t="s">
        <v>34</v>
      </c>
      <c r="K5" s="247"/>
    </row>
    <row r="6" spans="1:11" x14ac:dyDescent="0.25">
      <c r="A6" s="240"/>
      <c r="B6" s="245"/>
      <c r="C6" s="174"/>
      <c r="D6" s="240"/>
      <c r="E6" s="241" t="s">
        <v>26</v>
      </c>
      <c r="F6" s="242"/>
      <c r="G6" s="242"/>
      <c r="H6" s="243"/>
      <c r="I6" s="240"/>
      <c r="J6" s="248"/>
      <c r="K6" s="249"/>
    </row>
    <row r="7" spans="1:11" ht="12.75" customHeight="1" x14ac:dyDescent="0.25">
      <c r="A7" s="36"/>
      <c r="B7" s="37"/>
      <c r="C7" s="38"/>
      <c r="D7" s="39"/>
      <c r="E7" s="37"/>
      <c r="F7" s="40"/>
      <c r="G7" s="41"/>
      <c r="H7" s="42"/>
      <c r="I7" s="38"/>
      <c r="J7" s="37"/>
      <c r="K7" s="38"/>
    </row>
    <row r="8" spans="1:11" ht="12.75" customHeight="1" x14ac:dyDescent="0.25">
      <c r="A8" s="36"/>
      <c r="B8" s="39"/>
      <c r="C8" s="44"/>
      <c r="D8" s="39"/>
      <c r="E8" s="39"/>
      <c r="F8" s="32"/>
      <c r="G8" s="46"/>
      <c r="H8" s="47"/>
      <c r="I8" s="44"/>
      <c r="J8" s="39"/>
      <c r="K8" s="44"/>
    </row>
    <row r="9" spans="1:11" ht="12.75" customHeight="1" x14ac:dyDescent="0.25">
      <c r="A9" s="36"/>
      <c r="B9" s="39"/>
      <c r="C9" s="44"/>
      <c r="D9" s="39"/>
      <c r="E9" s="39"/>
      <c r="F9" s="32"/>
      <c r="G9" s="46"/>
      <c r="H9" s="47"/>
      <c r="I9" s="44"/>
      <c r="J9" s="39"/>
      <c r="K9" s="44"/>
    </row>
    <row r="10" spans="1:11" ht="12.75" customHeight="1" x14ac:dyDescent="0.25">
      <c r="A10" s="99"/>
      <c r="B10" s="39"/>
      <c r="C10" s="44"/>
      <c r="D10" s="45"/>
      <c r="E10" s="39"/>
      <c r="F10" s="32"/>
      <c r="G10" s="46"/>
      <c r="H10" s="47"/>
      <c r="I10" s="165"/>
      <c r="J10" s="39"/>
      <c r="K10" s="44"/>
    </row>
    <row r="11" spans="1:11" ht="12.75" customHeight="1" x14ac:dyDescent="0.25">
      <c r="A11" s="99"/>
      <c r="B11" s="39"/>
      <c r="C11" s="44"/>
      <c r="D11" s="45"/>
      <c r="E11" s="39"/>
      <c r="F11" s="32"/>
      <c r="G11" s="46"/>
      <c r="H11" s="47"/>
      <c r="I11" s="165"/>
      <c r="J11" s="39"/>
      <c r="K11" s="44"/>
    </row>
    <row r="12" spans="1:11" ht="12.75" customHeight="1" x14ac:dyDescent="0.25">
      <c r="A12" s="43"/>
      <c r="B12" s="48"/>
      <c r="C12" s="49"/>
      <c r="D12" s="39"/>
      <c r="E12" s="39"/>
      <c r="F12" s="32"/>
      <c r="G12" s="46"/>
      <c r="H12" s="47"/>
      <c r="I12" s="67"/>
      <c r="J12" s="39"/>
      <c r="K12" s="44"/>
    </row>
    <row r="13" spans="1:11" x14ac:dyDescent="0.25">
      <c r="A13" s="50"/>
      <c r="B13" s="51"/>
      <c r="C13" s="51"/>
      <c r="D13" s="51"/>
      <c r="E13" s="51"/>
      <c r="F13" s="51"/>
      <c r="G13" s="237" t="s">
        <v>86</v>
      </c>
      <c r="H13" s="238"/>
      <c r="I13" s="68">
        <f>SUM(I7:I12)</f>
        <v>0</v>
      </c>
      <c r="J13" s="52"/>
      <c r="K13" s="53"/>
    </row>
    <row r="14" spans="1:11" ht="12.75" customHeight="1" x14ac:dyDescent="0.25">
      <c r="A14" s="3"/>
      <c r="B14" s="3"/>
      <c r="C14" s="3"/>
      <c r="D14" s="3"/>
      <c r="E14" s="3"/>
      <c r="F14" s="3"/>
      <c r="G14" s="3"/>
      <c r="H14" s="3"/>
      <c r="I14" s="85"/>
      <c r="J14" s="32"/>
      <c r="K14" s="44"/>
    </row>
    <row r="15" spans="1:11" x14ac:dyDescent="0.25">
      <c r="A15" s="239" t="s">
        <v>22</v>
      </c>
      <c r="B15" s="30" t="s">
        <v>31</v>
      </c>
      <c r="C15" s="169" t="s">
        <v>27</v>
      </c>
      <c r="D15" s="54" t="s">
        <v>27</v>
      </c>
      <c r="E15" s="241" t="s">
        <v>33</v>
      </c>
      <c r="F15" s="242"/>
      <c r="G15" s="242"/>
      <c r="H15" s="243"/>
      <c r="I15" s="239" t="s">
        <v>24</v>
      </c>
      <c r="J15" s="239" t="s">
        <v>23</v>
      </c>
      <c r="K15" s="169" t="s">
        <v>40</v>
      </c>
    </row>
    <row r="16" spans="1:11" x14ac:dyDescent="0.25">
      <c r="A16" s="240"/>
      <c r="B16" s="170" t="s">
        <v>32</v>
      </c>
      <c r="C16" s="170" t="s">
        <v>29</v>
      </c>
      <c r="D16" s="170" t="s">
        <v>28</v>
      </c>
      <c r="E16" s="241" t="s">
        <v>26</v>
      </c>
      <c r="F16" s="243"/>
      <c r="G16" s="241" t="s">
        <v>25</v>
      </c>
      <c r="H16" s="243"/>
      <c r="I16" s="240"/>
      <c r="J16" s="240"/>
      <c r="K16" s="170" t="s">
        <v>41</v>
      </c>
    </row>
    <row r="17" spans="1:11" ht="12.75" customHeight="1" x14ac:dyDescent="0.25">
      <c r="A17" s="222">
        <v>43524</v>
      </c>
      <c r="B17" s="221">
        <v>605</v>
      </c>
      <c r="C17" s="221">
        <v>464</v>
      </c>
      <c r="D17" s="221">
        <v>641</v>
      </c>
      <c r="E17" s="223" t="s">
        <v>282</v>
      </c>
      <c r="F17" s="224"/>
      <c r="G17" s="31" t="s">
        <v>252</v>
      </c>
      <c r="H17" s="44"/>
      <c r="I17" s="87">
        <v>4405000</v>
      </c>
      <c r="J17" s="57"/>
      <c r="K17" s="69">
        <f>+I17-J17</f>
        <v>4405000</v>
      </c>
    </row>
    <row r="18" spans="1:11" x14ac:dyDescent="0.25">
      <c r="A18" s="77"/>
      <c r="B18" s="78"/>
      <c r="C18" s="79"/>
      <c r="D18" s="79"/>
      <c r="E18" s="80"/>
      <c r="F18" s="75"/>
      <c r="G18" s="76"/>
      <c r="H18" s="75"/>
      <c r="I18" s="87"/>
      <c r="J18" s="87"/>
      <c r="K18" s="69">
        <f t="shared" ref="K18:K22" si="0">+I18-J18</f>
        <v>0</v>
      </c>
    </row>
    <row r="19" spans="1:11" x14ac:dyDescent="0.25">
      <c r="A19" s="77"/>
      <c r="B19" s="78"/>
      <c r="C19" s="79"/>
      <c r="D19" s="79"/>
      <c r="E19" s="86"/>
      <c r="F19" s="75"/>
      <c r="G19" s="76"/>
      <c r="H19" s="75"/>
      <c r="I19" s="87"/>
      <c r="J19" s="69"/>
      <c r="K19" s="69">
        <f t="shared" si="0"/>
        <v>0</v>
      </c>
    </row>
    <row r="20" spans="1:11" x14ac:dyDescent="0.25">
      <c r="A20" s="77"/>
      <c r="B20" s="78"/>
      <c r="C20" s="79"/>
      <c r="D20" s="79"/>
      <c r="E20"/>
      <c r="F20" s="75"/>
      <c r="G20"/>
      <c r="H20" s="75"/>
      <c r="I20" s="70"/>
      <c r="J20" s="66"/>
      <c r="K20" s="69">
        <f t="shared" si="0"/>
        <v>0</v>
      </c>
    </row>
    <row r="21" spans="1:11" x14ac:dyDescent="0.25">
      <c r="A21" s="77"/>
      <c r="B21" s="78"/>
      <c r="C21" s="79"/>
      <c r="D21" s="79"/>
      <c r="E21" s="39"/>
      <c r="F21" s="75"/>
      <c r="G21" s="76"/>
      <c r="H21" s="75"/>
      <c r="I21" s="70"/>
      <c r="J21" s="66"/>
      <c r="K21" s="69">
        <f t="shared" si="0"/>
        <v>0</v>
      </c>
    </row>
    <row r="22" spans="1:11" ht="12.75" customHeight="1" x14ac:dyDescent="0.25">
      <c r="A22" s="43"/>
      <c r="B22" s="58"/>
      <c r="C22" s="36"/>
      <c r="D22" s="36"/>
      <c r="E22" s="39"/>
      <c r="F22" s="44"/>
      <c r="G22" s="39"/>
      <c r="H22" s="44"/>
      <c r="I22" s="82"/>
      <c r="J22" s="82"/>
      <c r="K22" s="69">
        <f t="shared" si="0"/>
        <v>0</v>
      </c>
    </row>
    <row r="23" spans="1:11" x14ac:dyDescent="0.25">
      <c r="A23" s="50"/>
      <c r="B23" s="51"/>
      <c r="C23" s="51"/>
      <c r="D23" s="51"/>
      <c r="E23" s="51"/>
      <c r="F23" s="51"/>
      <c r="G23" s="237" t="s">
        <v>86</v>
      </c>
      <c r="H23" s="238"/>
      <c r="I23" s="72">
        <f>SUM(I17:I22)</f>
        <v>4405000</v>
      </c>
      <c r="J23" s="72">
        <f>SUM(J17:J22)</f>
        <v>0</v>
      </c>
      <c r="K23" s="72">
        <f>SUM(K17:K22)</f>
        <v>4405000</v>
      </c>
    </row>
    <row r="24" spans="1:11" ht="12.75" customHeight="1" x14ac:dyDescent="0.25">
      <c r="A24" s="3"/>
      <c r="B24" s="3"/>
      <c r="C24" s="3"/>
      <c r="D24" s="3"/>
      <c r="E24" s="3"/>
      <c r="F24" s="3"/>
      <c r="G24" s="3"/>
      <c r="H24" s="3"/>
      <c r="I24" s="22"/>
      <c r="J24" s="81"/>
      <c r="K24" s="51"/>
    </row>
    <row r="25" spans="1:11"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1" ht="24.95" customHeight="1" x14ac:dyDescent="0.25">
      <c r="A26" s="156">
        <v>4405000</v>
      </c>
      <c r="B26" s="156"/>
      <c r="C26" s="156">
        <v>0</v>
      </c>
      <c r="D26" s="152">
        <f>+A26+B26-C26</f>
        <v>4405000</v>
      </c>
      <c r="E26" s="152">
        <f>+I23</f>
        <v>4405000</v>
      </c>
      <c r="F26" s="153">
        <f>+E26/D26</f>
        <v>1</v>
      </c>
      <c r="G26" s="152">
        <f>+I13</f>
        <v>0</v>
      </c>
      <c r="H26" s="152">
        <f>+D26-E26-G26</f>
        <v>0</v>
      </c>
      <c r="I26" s="152">
        <f>+J23</f>
        <v>0</v>
      </c>
      <c r="J26" s="158">
        <f>+I26/D26</f>
        <v>0</v>
      </c>
      <c r="K26" s="152">
        <f>+K23</f>
        <v>4405000</v>
      </c>
    </row>
    <row r="27" spans="1:11"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7120D-6267-4F09-853C-6B990A1EB01D}">
  <dimension ref="A1:K27"/>
  <sheetViews>
    <sheetView workbookViewId="0">
      <selection activeCell="A18" sqref="A18"/>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45" t="s">
        <v>140</v>
      </c>
      <c r="B3" s="148" t="s">
        <v>141</v>
      </c>
      <c r="C3" s="145"/>
      <c r="D3" s="145"/>
      <c r="E3" s="146"/>
      <c r="F3" s="146"/>
      <c r="G3" s="146"/>
      <c r="H3" s="146"/>
      <c r="I3" s="146"/>
      <c r="J3" s="147"/>
      <c r="K3" s="147" t="s">
        <v>263</v>
      </c>
    </row>
    <row r="4" spans="1:11" ht="12.75" customHeight="1" x14ac:dyDescent="0.25">
      <c r="A4" s="3"/>
      <c r="B4" s="3"/>
      <c r="C4" s="3"/>
      <c r="D4" s="3"/>
      <c r="E4" s="3"/>
      <c r="F4" s="3"/>
      <c r="G4" s="3"/>
      <c r="H4" s="3"/>
      <c r="I4" s="3"/>
      <c r="J4" s="32"/>
      <c r="K4" s="33"/>
    </row>
    <row r="5" spans="1:11" x14ac:dyDescent="0.25">
      <c r="A5" s="239" t="s">
        <v>22</v>
      </c>
      <c r="B5" s="244" t="s">
        <v>85</v>
      </c>
      <c r="C5" s="173"/>
      <c r="D5" s="239" t="s">
        <v>51</v>
      </c>
      <c r="E5" s="241" t="s">
        <v>30</v>
      </c>
      <c r="F5" s="242"/>
      <c r="G5" s="242"/>
      <c r="H5" s="243"/>
      <c r="I5" s="239" t="s">
        <v>24</v>
      </c>
      <c r="J5" s="246" t="s">
        <v>34</v>
      </c>
      <c r="K5" s="247"/>
    </row>
    <row r="6" spans="1:11" x14ac:dyDescent="0.25">
      <c r="A6" s="240"/>
      <c r="B6" s="245"/>
      <c r="C6" s="174"/>
      <c r="D6" s="240"/>
      <c r="E6" s="241" t="s">
        <v>26</v>
      </c>
      <c r="F6" s="242"/>
      <c r="G6" s="242"/>
      <c r="H6" s="243"/>
      <c r="I6" s="240"/>
      <c r="J6" s="248"/>
      <c r="K6" s="249"/>
    </row>
    <row r="7" spans="1:11" ht="12.75" customHeight="1" x14ac:dyDescent="0.25">
      <c r="A7" s="36"/>
      <c r="B7" s="37"/>
      <c r="C7" s="38"/>
      <c r="D7" s="39"/>
      <c r="E7" s="37"/>
      <c r="F7" s="40"/>
      <c r="G7" s="41"/>
      <c r="H7" s="42"/>
      <c r="I7" s="38"/>
      <c r="J7" s="37"/>
      <c r="K7" s="38"/>
    </row>
    <row r="8" spans="1:11" ht="12.75" customHeight="1" x14ac:dyDescent="0.25">
      <c r="A8" s="36"/>
      <c r="B8" s="39"/>
      <c r="C8" s="44"/>
      <c r="D8" s="39"/>
      <c r="E8" s="39"/>
      <c r="F8" s="32"/>
      <c r="G8" s="46"/>
      <c r="H8" s="47"/>
      <c r="I8" s="44"/>
      <c r="J8" s="39"/>
      <c r="K8" s="44"/>
    </row>
    <row r="9" spans="1:11" ht="12.75" customHeight="1" x14ac:dyDescent="0.25">
      <c r="A9" s="36"/>
      <c r="B9" s="39"/>
      <c r="C9" s="44"/>
      <c r="D9" s="39"/>
      <c r="E9" s="39"/>
      <c r="F9" s="32"/>
      <c r="G9" s="46"/>
      <c r="H9" s="47"/>
      <c r="I9" s="44"/>
      <c r="J9" s="39"/>
      <c r="K9" s="44"/>
    </row>
    <row r="10" spans="1:11" ht="12.75" customHeight="1" x14ac:dyDescent="0.25">
      <c r="A10" s="99"/>
      <c r="B10" s="39"/>
      <c r="C10" s="44"/>
      <c r="D10" s="45"/>
      <c r="E10" s="39"/>
      <c r="F10" s="32"/>
      <c r="G10" s="46"/>
      <c r="H10" s="47"/>
      <c r="I10" s="165"/>
      <c r="J10" s="39"/>
      <c r="K10" s="44"/>
    </row>
    <row r="11" spans="1:11" ht="12.75" customHeight="1" x14ac:dyDescent="0.25">
      <c r="A11" s="99"/>
      <c r="B11" s="39"/>
      <c r="C11" s="44"/>
      <c r="D11" s="45"/>
      <c r="E11" s="39"/>
      <c r="F11" s="32"/>
      <c r="G11" s="46"/>
      <c r="H11" s="47"/>
      <c r="I11" s="165"/>
      <c r="J11" s="39"/>
      <c r="K11" s="44"/>
    </row>
    <row r="12" spans="1:11" ht="12.75" customHeight="1" x14ac:dyDescent="0.25">
      <c r="A12" s="43"/>
      <c r="B12" s="48"/>
      <c r="C12" s="49"/>
      <c r="D12" s="39"/>
      <c r="E12" s="39"/>
      <c r="F12" s="32"/>
      <c r="G12" s="46"/>
      <c r="H12" s="47"/>
      <c r="I12" s="67"/>
      <c r="J12" s="39"/>
      <c r="K12" s="44"/>
    </row>
    <row r="13" spans="1:11" x14ac:dyDescent="0.25">
      <c r="A13" s="50"/>
      <c r="B13" s="51"/>
      <c r="C13" s="51"/>
      <c r="D13" s="51"/>
      <c r="E13" s="51"/>
      <c r="F13" s="51"/>
      <c r="G13" s="237" t="s">
        <v>86</v>
      </c>
      <c r="H13" s="238"/>
      <c r="I13" s="68">
        <f>SUM(I7:I12)</f>
        <v>0</v>
      </c>
      <c r="J13" s="52"/>
      <c r="K13" s="53"/>
    </row>
    <row r="14" spans="1:11" ht="12.75" customHeight="1" x14ac:dyDescent="0.25">
      <c r="A14" s="3"/>
      <c r="B14" s="3"/>
      <c r="C14" s="3"/>
      <c r="D14" s="3"/>
      <c r="E14" s="3"/>
      <c r="F14" s="3"/>
      <c r="G14" s="3"/>
      <c r="H14" s="3"/>
      <c r="I14" s="85"/>
      <c r="J14" s="32"/>
      <c r="K14" s="44"/>
    </row>
    <row r="15" spans="1:11" x14ac:dyDescent="0.25">
      <c r="A15" s="239" t="s">
        <v>22</v>
      </c>
      <c r="B15" s="30" t="s">
        <v>31</v>
      </c>
      <c r="C15" s="169" t="s">
        <v>27</v>
      </c>
      <c r="D15" s="54" t="s">
        <v>27</v>
      </c>
      <c r="E15" s="241" t="s">
        <v>33</v>
      </c>
      <c r="F15" s="242"/>
      <c r="G15" s="242"/>
      <c r="H15" s="243"/>
      <c r="I15" s="239" t="s">
        <v>24</v>
      </c>
      <c r="J15" s="239" t="s">
        <v>23</v>
      </c>
      <c r="K15" s="169" t="s">
        <v>40</v>
      </c>
    </row>
    <row r="16" spans="1:11" x14ac:dyDescent="0.25">
      <c r="A16" s="240"/>
      <c r="B16" s="170" t="s">
        <v>32</v>
      </c>
      <c r="C16" s="170" t="s">
        <v>29</v>
      </c>
      <c r="D16" s="170" t="s">
        <v>28</v>
      </c>
      <c r="E16" s="241" t="s">
        <v>26</v>
      </c>
      <c r="F16" s="243"/>
      <c r="G16" s="241" t="s">
        <v>25</v>
      </c>
      <c r="H16" s="243"/>
      <c r="I16" s="240"/>
      <c r="J16" s="240"/>
      <c r="K16" s="170" t="s">
        <v>41</v>
      </c>
    </row>
    <row r="17" spans="1:11" ht="12.75" customHeight="1" x14ac:dyDescent="0.25">
      <c r="A17" s="222">
        <v>43524</v>
      </c>
      <c r="B17" s="221">
        <v>605</v>
      </c>
      <c r="C17" s="221">
        <v>464</v>
      </c>
      <c r="D17" s="221">
        <v>641</v>
      </c>
      <c r="E17" s="223" t="s">
        <v>282</v>
      </c>
      <c r="F17" s="224"/>
      <c r="G17" s="31" t="s">
        <v>252</v>
      </c>
      <c r="H17" s="44"/>
      <c r="I17" s="87">
        <v>4000000</v>
      </c>
      <c r="J17" s="57"/>
      <c r="K17" s="69">
        <f>+I17-J17</f>
        <v>4000000</v>
      </c>
    </row>
    <row r="18" spans="1:11" x14ac:dyDescent="0.25">
      <c r="A18" s="77"/>
      <c r="B18" s="78"/>
      <c r="C18" s="79"/>
      <c r="D18" s="79"/>
      <c r="E18" s="80"/>
      <c r="F18" s="75"/>
      <c r="G18" s="76"/>
      <c r="H18" s="75"/>
      <c r="I18" s="87"/>
      <c r="J18" s="87"/>
      <c r="K18" s="69">
        <f t="shared" ref="K18:K22" si="0">+I18-J18</f>
        <v>0</v>
      </c>
    </row>
    <row r="19" spans="1:11" x14ac:dyDescent="0.25">
      <c r="A19" s="77"/>
      <c r="B19" s="78"/>
      <c r="C19" s="79"/>
      <c r="D19" s="79"/>
      <c r="E19" s="86"/>
      <c r="F19" s="75"/>
      <c r="G19" s="76"/>
      <c r="H19" s="75"/>
      <c r="I19" s="87"/>
      <c r="J19" s="69"/>
      <c r="K19" s="69">
        <f t="shared" si="0"/>
        <v>0</v>
      </c>
    </row>
    <row r="20" spans="1:11" x14ac:dyDescent="0.25">
      <c r="A20" s="77"/>
      <c r="B20" s="78"/>
      <c r="C20" s="79"/>
      <c r="D20" s="79"/>
      <c r="F20" s="75"/>
      <c r="H20" s="75"/>
      <c r="I20" s="70"/>
      <c r="J20" s="66"/>
      <c r="K20" s="69">
        <f t="shared" si="0"/>
        <v>0</v>
      </c>
    </row>
    <row r="21" spans="1:11" x14ac:dyDescent="0.25">
      <c r="A21" s="77"/>
      <c r="B21" s="78"/>
      <c r="C21" s="79"/>
      <c r="D21" s="79"/>
      <c r="E21" s="39"/>
      <c r="F21" s="75"/>
      <c r="G21" s="76"/>
      <c r="H21" s="75"/>
      <c r="I21" s="70"/>
      <c r="J21" s="66"/>
      <c r="K21" s="69">
        <f t="shared" si="0"/>
        <v>0</v>
      </c>
    </row>
    <row r="22" spans="1:11" ht="12.75" customHeight="1" x14ac:dyDescent="0.25">
      <c r="A22" s="43"/>
      <c r="B22" s="58"/>
      <c r="C22" s="36"/>
      <c r="D22" s="36"/>
      <c r="E22" s="39"/>
      <c r="F22" s="44"/>
      <c r="G22" s="39"/>
      <c r="H22" s="44"/>
      <c r="I22" s="82"/>
      <c r="J22" s="82"/>
      <c r="K22" s="69">
        <f t="shared" si="0"/>
        <v>0</v>
      </c>
    </row>
    <row r="23" spans="1:11" x14ac:dyDescent="0.25">
      <c r="A23" s="50"/>
      <c r="B23" s="51"/>
      <c r="C23" s="51"/>
      <c r="D23" s="51"/>
      <c r="E23" s="51"/>
      <c r="F23" s="51"/>
      <c r="G23" s="237" t="s">
        <v>86</v>
      </c>
      <c r="H23" s="238"/>
      <c r="I23" s="72">
        <f>SUM(I17:I22)</f>
        <v>4000000</v>
      </c>
      <c r="J23" s="72">
        <f>SUM(J17:J22)</f>
        <v>0</v>
      </c>
      <c r="K23" s="72">
        <f>SUM(K17:K22)</f>
        <v>4000000</v>
      </c>
    </row>
    <row r="24" spans="1:11" ht="12.75" customHeight="1" x14ac:dyDescent="0.25">
      <c r="A24" s="3"/>
      <c r="B24" s="3"/>
      <c r="C24" s="3"/>
      <c r="D24" s="3"/>
      <c r="E24" s="3"/>
      <c r="F24" s="3"/>
      <c r="G24" s="3"/>
      <c r="H24" s="3"/>
      <c r="I24" s="22"/>
      <c r="J24" s="81"/>
      <c r="K24" s="51"/>
    </row>
    <row r="25" spans="1:11"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1" ht="24.95" customHeight="1" x14ac:dyDescent="0.25">
      <c r="A26" s="156">
        <v>8647000</v>
      </c>
      <c r="B26" s="156"/>
      <c r="C26" s="156">
        <v>0</v>
      </c>
      <c r="D26" s="152">
        <f>+A26+B26-C26</f>
        <v>8647000</v>
      </c>
      <c r="E26" s="152">
        <f>+I23</f>
        <v>4000000</v>
      </c>
      <c r="F26" s="153">
        <f>+E26/D26</f>
        <v>0.46258818087197873</v>
      </c>
      <c r="G26" s="152">
        <f>+I13</f>
        <v>0</v>
      </c>
      <c r="H26" s="152">
        <f>+D26-E26-G26</f>
        <v>4647000</v>
      </c>
      <c r="I26" s="152">
        <f>+J23</f>
        <v>0</v>
      </c>
      <c r="J26" s="158">
        <f>+I26/D26</f>
        <v>0</v>
      </c>
      <c r="K26" s="152">
        <f>+K23</f>
        <v>4000000</v>
      </c>
    </row>
    <row r="27" spans="1:11"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7E870-0238-4CBF-B386-5EDE37B19F5B}">
  <dimension ref="A1:K27"/>
  <sheetViews>
    <sheetView workbookViewId="0">
      <selection activeCell="I23" sqref="I23"/>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45" t="s">
        <v>143</v>
      </c>
      <c r="B3" s="148" t="s">
        <v>142</v>
      </c>
      <c r="C3" s="145"/>
      <c r="D3" s="145"/>
      <c r="E3" s="146"/>
      <c r="F3" s="146"/>
      <c r="G3" s="146"/>
      <c r="H3" s="146"/>
      <c r="I3" s="146"/>
      <c r="J3" s="147"/>
      <c r="K3" s="147" t="s">
        <v>263</v>
      </c>
    </row>
    <row r="4" spans="1:11" ht="12.75" customHeight="1" x14ac:dyDescent="0.25">
      <c r="A4" s="3"/>
      <c r="B4" s="3"/>
      <c r="C4" s="3"/>
      <c r="D4" s="3"/>
      <c r="E4" s="3"/>
      <c r="F4" s="3"/>
      <c r="G4" s="3"/>
      <c r="H4" s="3"/>
      <c r="I4" s="3"/>
      <c r="J4" s="32"/>
      <c r="K4" s="33"/>
    </row>
    <row r="5" spans="1:11" x14ac:dyDescent="0.25">
      <c r="A5" s="239" t="s">
        <v>22</v>
      </c>
      <c r="B5" s="244" t="s">
        <v>85</v>
      </c>
      <c r="C5" s="173"/>
      <c r="D5" s="239" t="s">
        <v>51</v>
      </c>
      <c r="E5" s="241" t="s">
        <v>30</v>
      </c>
      <c r="F5" s="242"/>
      <c r="G5" s="242"/>
      <c r="H5" s="243"/>
      <c r="I5" s="239" t="s">
        <v>24</v>
      </c>
      <c r="J5" s="246" t="s">
        <v>34</v>
      </c>
      <c r="K5" s="247"/>
    </row>
    <row r="6" spans="1:11" x14ac:dyDescent="0.25">
      <c r="A6" s="240"/>
      <c r="B6" s="245"/>
      <c r="C6" s="174"/>
      <c r="D6" s="240"/>
      <c r="E6" s="241" t="s">
        <v>26</v>
      </c>
      <c r="F6" s="242"/>
      <c r="G6" s="242"/>
      <c r="H6" s="243"/>
      <c r="I6" s="240"/>
      <c r="J6" s="248"/>
      <c r="K6" s="249"/>
    </row>
    <row r="7" spans="1:11" ht="12.75" customHeight="1" x14ac:dyDescent="0.25">
      <c r="A7" s="36"/>
      <c r="B7" s="37"/>
      <c r="C7" s="38"/>
      <c r="D7" s="39"/>
      <c r="E7" s="37"/>
      <c r="F7" s="40"/>
      <c r="G7" s="41"/>
      <c r="H7" s="42"/>
      <c r="I7" s="38"/>
      <c r="J7" s="37"/>
      <c r="K7" s="38"/>
    </row>
    <row r="8" spans="1:11" ht="12.75" customHeight="1" x14ac:dyDescent="0.25">
      <c r="A8" s="36"/>
      <c r="B8" s="39"/>
      <c r="C8" s="44"/>
      <c r="D8" s="39"/>
      <c r="E8" s="39"/>
      <c r="F8" s="32"/>
      <c r="G8" s="46"/>
      <c r="H8" s="47"/>
      <c r="I8" s="44"/>
      <c r="J8" s="39"/>
      <c r="K8" s="44"/>
    </row>
    <row r="9" spans="1:11" ht="12.75" customHeight="1" x14ac:dyDescent="0.25">
      <c r="A9" s="36"/>
      <c r="B9" s="39"/>
      <c r="C9" s="44"/>
      <c r="D9" s="39"/>
      <c r="E9" s="39"/>
      <c r="F9" s="32"/>
      <c r="G9" s="46"/>
      <c r="H9" s="47"/>
      <c r="I9" s="44"/>
      <c r="J9" s="39"/>
      <c r="K9" s="44"/>
    </row>
    <row r="10" spans="1:11" ht="12.75" customHeight="1" x14ac:dyDescent="0.25">
      <c r="A10" s="99"/>
      <c r="B10" s="39"/>
      <c r="C10" s="44"/>
      <c r="D10" s="45"/>
      <c r="E10" s="39"/>
      <c r="F10" s="32"/>
      <c r="G10" s="46"/>
      <c r="H10" s="47"/>
      <c r="I10" s="165"/>
      <c r="J10" s="39"/>
      <c r="K10" s="44"/>
    </row>
    <row r="11" spans="1:11" ht="12.75" customHeight="1" x14ac:dyDescent="0.25">
      <c r="A11" s="99"/>
      <c r="B11" s="39"/>
      <c r="C11" s="44"/>
      <c r="D11" s="45"/>
      <c r="E11" s="39"/>
      <c r="F11" s="32"/>
      <c r="G11" s="46"/>
      <c r="H11" s="47"/>
      <c r="I11" s="165"/>
      <c r="J11" s="39"/>
      <c r="K11" s="44"/>
    </row>
    <row r="12" spans="1:11" ht="12.75" customHeight="1" x14ac:dyDescent="0.25">
      <c r="A12" s="43"/>
      <c r="B12" s="48"/>
      <c r="C12" s="49"/>
      <c r="D12" s="39"/>
      <c r="E12" s="39"/>
      <c r="F12" s="32"/>
      <c r="G12" s="46"/>
      <c r="H12" s="47"/>
      <c r="I12" s="67"/>
      <c r="J12" s="39"/>
      <c r="K12" s="44"/>
    </row>
    <row r="13" spans="1:11" x14ac:dyDescent="0.25">
      <c r="A13" s="50"/>
      <c r="B13" s="51"/>
      <c r="C13" s="51"/>
      <c r="D13" s="51"/>
      <c r="E13" s="51"/>
      <c r="F13" s="51"/>
      <c r="G13" s="237" t="s">
        <v>86</v>
      </c>
      <c r="H13" s="238"/>
      <c r="I13" s="68">
        <f>SUM(I7:I12)</f>
        <v>0</v>
      </c>
      <c r="J13" s="52"/>
      <c r="K13" s="53"/>
    </row>
    <row r="14" spans="1:11" ht="12.75" customHeight="1" x14ac:dyDescent="0.25">
      <c r="A14" s="3"/>
      <c r="B14" s="3"/>
      <c r="C14" s="3"/>
      <c r="D14" s="3"/>
      <c r="E14" s="3"/>
      <c r="F14" s="3"/>
      <c r="G14" s="3"/>
      <c r="H14" s="3"/>
      <c r="I14" s="85"/>
      <c r="J14" s="32"/>
      <c r="K14" s="44"/>
    </row>
    <row r="15" spans="1:11" x14ac:dyDescent="0.25">
      <c r="A15" s="239" t="s">
        <v>22</v>
      </c>
      <c r="B15" s="30" t="s">
        <v>31</v>
      </c>
      <c r="C15" s="169" t="s">
        <v>27</v>
      </c>
      <c r="D15" s="54" t="s">
        <v>27</v>
      </c>
      <c r="E15" s="241" t="s">
        <v>33</v>
      </c>
      <c r="F15" s="242"/>
      <c r="G15" s="242"/>
      <c r="H15" s="243"/>
      <c r="I15" s="239" t="s">
        <v>24</v>
      </c>
      <c r="J15" s="239" t="s">
        <v>23</v>
      </c>
      <c r="K15" s="169" t="s">
        <v>40</v>
      </c>
    </row>
    <row r="16" spans="1:11" x14ac:dyDescent="0.25">
      <c r="A16" s="240"/>
      <c r="B16" s="170" t="s">
        <v>32</v>
      </c>
      <c r="C16" s="170" t="s">
        <v>29</v>
      </c>
      <c r="D16" s="170" t="s">
        <v>28</v>
      </c>
      <c r="E16" s="241" t="s">
        <v>26</v>
      </c>
      <c r="F16" s="243"/>
      <c r="G16" s="241" t="s">
        <v>25</v>
      </c>
      <c r="H16" s="243"/>
      <c r="I16" s="240"/>
      <c r="J16" s="240"/>
      <c r="K16" s="170" t="s">
        <v>41</v>
      </c>
    </row>
    <row r="17" spans="1:11" ht="12.75" customHeight="1" x14ac:dyDescent="0.25">
      <c r="A17" s="36"/>
      <c r="B17" s="36"/>
      <c r="C17" s="36"/>
      <c r="D17" s="36"/>
      <c r="E17" s="39"/>
      <c r="F17" s="44"/>
      <c r="G17" s="39"/>
      <c r="H17" s="44"/>
      <c r="I17" s="57"/>
      <c r="J17" s="57"/>
      <c r="K17" s="69">
        <f>+I17-J17</f>
        <v>0</v>
      </c>
    </row>
    <row r="18" spans="1:11" x14ac:dyDescent="0.25">
      <c r="A18" s="77"/>
      <c r="B18" s="78"/>
      <c r="C18" s="79"/>
      <c r="D18" s="79"/>
      <c r="E18" s="80"/>
      <c r="F18" s="75"/>
      <c r="G18" s="76"/>
      <c r="H18" s="75"/>
      <c r="I18" s="87"/>
      <c r="J18" s="87"/>
      <c r="K18" s="69">
        <f t="shared" ref="K18:K22" si="0">+I18-J18</f>
        <v>0</v>
      </c>
    </row>
    <row r="19" spans="1:11" x14ac:dyDescent="0.25">
      <c r="A19" s="77"/>
      <c r="B19" s="78"/>
      <c r="C19" s="79"/>
      <c r="D19" s="79"/>
      <c r="E19" s="86"/>
      <c r="F19" s="75"/>
      <c r="G19" s="76"/>
      <c r="H19" s="75"/>
      <c r="I19" s="87"/>
      <c r="J19" s="69"/>
      <c r="K19" s="69">
        <f t="shared" si="0"/>
        <v>0</v>
      </c>
    </row>
    <row r="20" spans="1:11" x14ac:dyDescent="0.25">
      <c r="A20" s="77"/>
      <c r="B20" s="78"/>
      <c r="C20" s="79"/>
      <c r="D20" s="79"/>
      <c r="E20"/>
      <c r="F20" s="75"/>
      <c r="G20"/>
      <c r="H20" s="75"/>
      <c r="I20" s="70"/>
      <c r="J20" s="66"/>
      <c r="K20" s="69">
        <f t="shared" si="0"/>
        <v>0</v>
      </c>
    </row>
    <row r="21" spans="1:11" x14ac:dyDescent="0.25">
      <c r="A21" s="77"/>
      <c r="B21" s="78"/>
      <c r="C21" s="79"/>
      <c r="D21" s="79"/>
      <c r="E21" s="39"/>
      <c r="F21" s="75"/>
      <c r="G21" s="76"/>
      <c r="H21" s="75"/>
      <c r="I21" s="70"/>
      <c r="J21" s="66"/>
      <c r="K21" s="69">
        <f t="shared" si="0"/>
        <v>0</v>
      </c>
    </row>
    <row r="22" spans="1:11" ht="12.75" customHeight="1" x14ac:dyDescent="0.25">
      <c r="A22" s="43"/>
      <c r="B22" s="58"/>
      <c r="C22" s="36"/>
      <c r="D22" s="36"/>
      <c r="E22" s="39"/>
      <c r="F22" s="44"/>
      <c r="G22" s="39"/>
      <c r="H22" s="44"/>
      <c r="I22" s="82"/>
      <c r="J22" s="82"/>
      <c r="K22" s="69">
        <f t="shared" si="0"/>
        <v>0</v>
      </c>
    </row>
    <row r="23" spans="1:11" x14ac:dyDescent="0.25">
      <c r="A23" s="50"/>
      <c r="B23" s="51"/>
      <c r="C23" s="51"/>
      <c r="D23" s="51"/>
      <c r="E23" s="51"/>
      <c r="F23" s="51"/>
      <c r="G23" s="237" t="s">
        <v>86</v>
      </c>
      <c r="H23" s="238"/>
      <c r="I23" s="72">
        <f>SUM(I17:I22)</f>
        <v>0</v>
      </c>
      <c r="J23" s="72">
        <f>SUM(J17:J22)</f>
        <v>0</v>
      </c>
      <c r="K23" s="72">
        <f>SUM(K17:K22)</f>
        <v>0</v>
      </c>
    </row>
    <row r="24" spans="1:11" ht="12.75" customHeight="1" x14ac:dyDescent="0.25">
      <c r="A24" s="3"/>
      <c r="B24" s="3"/>
      <c r="C24" s="3"/>
      <c r="D24" s="3"/>
      <c r="E24" s="3"/>
      <c r="F24" s="3"/>
      <c r="G24" s="3"/>
      <c r="H24" s="3"/>
      <c r="I24" s="22"/>
      <c r="J24" s="81"/>
      <c r="K24" s="51"/>
    </row>
    <row r="25" spans="1:11"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1" ht="24.95" customHeight="1" x14ac:dyDescent="0.25">
      <c r="A26" s="156">
        <v>3497000</v>
      </c>
      <c r="B26" s="156"/>
      <c r="C26" s="156">
        <v>0</v>
      </c>
      <c r="D26" s="152">
        <f>+A26+B26-C26</f>
        <v>3497000</v>
      </c>
      <c r="E26" s="152">
        <f>+I23</f>
        <v>0</v>
      </c>
      <c r="F26" s="153">
        <f>+E26/D26</f>
        <v>0</v>
      </c>
      <c r="G26" s="152">
        <f>+I13</f>
        <v>0</v>
      </c>
      <c r="H26" s="152">
        <f>+D26-E26-G26</f>
        <v>3497000</v>
      </c>
      <c r="I26" s="152">
        <f>+J23</f>
        <v>0</v>
      </c>
      <c r="J26" s="158">
        <f>+I26/D26</f>
        <v>0</v>
      </c>
      <c r="K26" s="152">
        <f>+K23</f>
        <v>0</v>
      </c>
    </row>
    <row r="27" spans="1:11"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E47B4-ED0A-4DD5-9CD9-9CEB55DEE985}">
  <dimension ref="A1:K27"/>
  <sheetViews>
    <sheetView workbookViewId="0">
      <selection activeCell="I23" sqref="I23"/>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45" t="s">
        <v>145</v>
      </c>
      <c r="B3" s="148" t="s">
        <v>144</v>
      </c>
      <c r="C3" s="145"/>
      <c r="D3" s="145"/>
      <c r="E3" s="146"/>
      <c r="F3" s="146"/>
      <c r="G3" s="146"/>
      <c r="H3" s="146"/>
      <c r="I3" s="146"/>
      <c r="J3" s="147"/>
      <c r="K3" s="147" t="s">
        <v>263</v>
      </c>
    </row>
    <row r="4" spans="1:11" ht="12.75" customHeight="1" x14ac:dyDescent="0.25">
      <c r="A4" s="3"/>
      <c r="B4" s="3"/>
      <c r="C4" s="3"/>
      <c r="D4" s="3"/>
      <c r="E4" s="3"/>
      <c r="F4" s="3"/>
      <c r="G4" s="3"/>
      <c r="H4" s="3"/>
      <c r="I4" s="3"/>
      <c r="J4" s="32"/>
      <c r="K4" s="33"/>
    </row>
    <row r="5" spans="1:11" x14ac:dyDescent="0.25">
      <c r="A5" s="239" t="s">
        <v>22</v>
      </c>
      <c r="B5" s="244" t="s">
        <v>85</v>
      </c>
      <c r="C5" s="173"/>
      <c r="D5" s="239" t="s">
        <v>51</v>
      </c>
      <c r="E5" s="241" t="s">
        <v>30</v>
      </c>
      <c r="F5" s="242"/>
      <c r="G5" s="242"/>
      <c r="H5" s="243"/>
      <c r="I5" s="239" t="s">
        <v>24</v>
      </c>
      <c r="J5" s="246" t="s">
        <v>34</v>
      </c>
      <c r="K5" s="247"/>
    </row>
    <row r="6" spans="1:11" x14ac:dyDescent="0.25">
      <c r="A6" s="240"/>
      <c r="B6" s="245"/>
      <c r="C6" s="174"/>
      <c r="D6" s="240"/>
      <c r="E6" s="241" t="s">
        <v>26</v>
      </c>
      <c r="F6" s="242"/>
      <c r="G6" s="242"/>
      <c r="H6" s="243"/>
      <c r="I6" s="240"/>
      <c r="J6" s="248"/>
      <c r="K6" s="249"/>
    </row>
    <row r="7" spans="1:11" ht="12.75" customHeight="1" x14ac:dyDescent="0.25">
      <c r="A7" s="36"/>
      <c r="B7" s="37"/>
      <c r="C7" s="38"/>
      <c r="D7" s="39"/>
      <c r="E7" s="37"/>
      <c r="F7" s="40"/>
      <c r="G7" s="41"/>
      <c r="H7" s="42"/>
      <c r="I7" s="38"/>
      <c r="J7" s="37"/>
      <c r="K7" s="38"/>
    </row>
    <row r="8" spans="1:11" ht="12.75" customHeight="1" x14ac:dyDescent="0.25">
      <c r="A8" s="36"/>
      <c r="B8" s="39"/>
      <c r="C8" s="44"/>
      <c r="D8" s="39"/>
      <c r="E8" s="39"/>
      <c r="F8" s="32"/>
      <c r="G8" s="46"/>
      <c r="H8" s="47"/>
      <c r="I8" s="44"/>
      <c r="J8" s="39"/>
      <c r="K8" s="44"/>
    </row>
    <row r="9" spans="1:11" ht="12.75" customHeight="1" x14ac:dyDescent="0.25">
      <c r="A9" s="36"/>
      <c r="B9" s="39"/>
      <c r="C9" s="44"/>
      <c r="D9" s="39"/>
      <c r="E9" s="39"/>
      <c r="F9" s="32"/>
      <c r="G9" s="46"/>
      <c r="H9" s="47"/>
      <c r="I9" s="44"/>
      <c r="J9" s="39"/>
      <c r="K9" s="44"/>
    </row>
    <row r="10" spans="1:11" ht="12.75" customHeight="1" x14ac:dyDescent="0.25">
      <c r="A10" s="99"/>
      <c r="B10" s="39"/>
      <c r="C10" s="44"/>
      <c r="D10" s="45"/>
      <c r="E10" s="39"/>
      <c r="F10" s="32"/>
      <c r="G10" s="46"/>
      <c r="H10" s="47"/>
      <c r="I10" s="165"/>
      <c r="J10" s="39"/>
      <c r="K10" s="44"/>
    </row>
    <row r="11" spans="1:11" ht="12.75" customHeight="1" x14ac:dyDescent="0.25">
      <c r="A11" s="99"/>
      <c r="B11" s="39"/>
      <c r="C11" s="44"/>
      <c r="D11" s="45"/>
      <c r="E11" s="39"/>
      <c r="F11" s="32"/>
      <c r="G11" s="46"/>
      <c r="H11" s="47"/>
      <c r="I11" s="165"/>
      <c r="J11" s="39"/>
      <c r="K11" s="44"/>
    </row>
    <row r="12" spans="1:11" ht="12.75" customHeight="1" x14ac:dyDescent="0.25">
      <c r="A12" s="43"/>
      <c r="B12" s="48"/>
      <c r="C12" s="49"/>
      <c r="D12" s="39"/>
      <c r="E12" s="39"/>
      <c r="F12" s="32"/>
      <c r="G12" s="46"/>
      <c r="H12" s="47"/>
      <c r="I12" s="67"/>
      <c r="J12" s="39"/>
      <c r="K12" s="44"/>
    </row>
    <row r="13" spans="1:11" x14ac:dyDescent="0.25">
      <c r="A13" s="50"/>
      <c r="B13" s="51"/>
      <c r="C13" s="51"/>
      <c r="D13" s="51"/>
      <c r="E13" s="51"/>
      <c r="F13" s="51"/>
      <c r="G13" s="237" t="s">
        <v>86</v>
      </c>
      <c r="H13" s="238"/>
      <c r="I13" s="68">
        <f>SUM(I7:I12)</f>
        <v>0</v>
      </c>
      <c r="J13" s="52"/>
      <c r="K13" s="53"/>
    </row>
    <row r="14" spans="1:11" ht="12.75" customHeight="1" x14ac:dyDescent="0.25">
      <c r="A14" s="3"/>
      <c r="B14" s="3"/>
      <c r="C14" s="3"/>
      <c r="D14" s="3"/>
      <c r="E14" s="3"/>
      <c r="F14" s="3"/>
      <c r="G14" s="3"/>
      <c r="H14" s="3"/>
      <c r="I14" s="85"/>
      <c r="J14" s="32"/>
      <c r="K14" s="44"/>
    </row>
    <row r="15" spans="1:11" x14ac:dyDescent="0.25">
      <c r="A15" s="239" t="s">
        <v>22</v>
      </c>
      <c r="B15" s="30" t="s">
        <v>31</v>
      </c>
      <c r="C15" s="169" t="s">
        <v>27</v>
      </c>
      <c r="D15" s="54" t="s">
        <v>27</v>
      </c>
      <c r="E15" s="241" t="s">
        <v>33</v>
      </c>
      <c r="F15" s="242"/>
      <c r="G15" s="242"/>
      <c r="H15" s="243"/>
      <c r="I15" s="239" t="s">
        <v>24</v>
      </c>
      <c r="J15" s="239" t="s">
        <v>23</v>
      </c>
      <c r="K15" s="169" t="s">
        <v>40</v>
      </c>
    </row>
    <row r="16" spans="1:11" x14ac:dyDescent="0.25">
      <c r="A16" s="240"/>
      <c r="B16" s="170" t="s">
        <v>32</v>
      </c>
      <c r="C16" s="170" t="s">
        <v>29</v>
      </c>
      <c r="D16" s="170" t="s">
        <v>28</v>
      </c>
      <c r="E16" s="241" t="s">
        <v>26</v>
      </c>
      <c r="F16" s="243"/>
      <c r="G16" s="241" t="s">
        <v>25</v>
      </c>
      <c r="H16" s="243"/>
      <c r="I16" s="240"/>
      <c r="J16" s="240"/>
      <c r="K16" s="170" t="s">
        <v>41</v>
      </c>
    </row>
    <row r="17" spans="1:11" ht="12.75" customHeight="1" x14ac:dyDescent="0.25">
      <c r="A17" s="36"/>
      <c r="B17" s="36"/>
      <c r="C17" s="36"/>
      <c r="D17" s="36"/>
      <c r="E17" s="39"/>
      <c r="F17" s="44"/>
      <c r="G17" s="39"/>
      <c r="H17" s="44"/>
      <c r="I17" s="57"/>
      <c r="J17" s="57"/>
      <c r="K17" s="69">
        <f>+I17-J17</f>
        <v>0</v>
      </c>
    </row>
    <row r="18" spans="1:11" x14ac:dyDescent="0.25">
      <c r="A18" s="77"/>
      <c r="B18" s="78"/>
      <c r="C18" s="79"/>
      <c r="D18" s="79"/>
      <c r="E18" s="80"/>
      <c r="F18" s="75"/>
      <c r="G18" s="76"/>
      <c r="H18" s="75"/>
      <c r="I18" s="87"/>
      <c r="J18" s="87"/>
      <c r="K18" s="69">
        <f t="shared" ref="K18:K22" si="0">+I18-J18</f>
        <v>0</v>
      </c>
    </row>
    <row r="19" spans="1:11" x14ac:dyDescent="0.25">
      <c r="A19" s="77"/>
      <c r="B19" s="78"/>
      <c r="C19" s="79"/>
      <c r="D19" s="79"/>
      <c r="E19" s="86"/>
      <c r="F19" s="75"/>
      <c r="G19" s="76"/>
      <c r="H19" s="75"/>
      <c r="I19" s="87"/>
      <c r="J19" s="69"/>
      <c r="K19" s="69">
        <f t="shared" si="0"/>
        <v>0</v>
      </c>
    </row>
    <row r="20" spans="1:11" x14ac:dyDescent="0.25">
      <c r="A20" s="77"/>
      <c r="B20" s="78"/>
      <c r="C20" s="79"/>
      <c r="D20" s="79"/>
      <c r="E20"/>
      <c r="F20" s="75"/>
      <c r="G20"/>
      <c r="H20" s="75"/>
      <c r="I20" s="70"/>
      <c r="J20" s="66"/>
      <c r="K20" s="69">
        <f t="shared" si="0"/>
        <v>0</v>
      </c>
    </row>
    <row r="21" spans="1:11" x14ac:dyDescent="0.25">
      <c r="A21" s="77"/>
      <c r="B21" s="78"/>
      <c r="C21" s="79"/>
      <c r="D21" s="79"/>
      <c r="E21" s="39"/>
      <c r="F21" s="75"/>
      <c r="G21" s="76"/>
      <c r="H21" s="75"/>
      <c r="I21" s="70"/>
      <c r="J21" s="66"/>
      <c r="K21" s="69">
        <f t="shared" si="0"/>
        <v>0</v>
      </c>
    </row>
    <row r="22" spans="1:11" ht="12.75" customHeight="1" x14ac:dyDescent="0.25">
      <c r="A22" s="43"/>
      <c r="B22" s="58"/>
      <c r="C22" s="36"/>
      <c r="D22" s="36"/>
      <c r="E22" s="39"/>
      <c r="F22" s="44"/>
      <c r="G22" s="39"/>
      <c r="H22" s="44"/>
      <c r="I22" s="82"/>
      <c r="J22" s="82"/>
      <c r="K22" s="69">
        <f t="shared" si="0"/>
        <v>0</v>
      </c>
    </row>
    <row r="23" spans="1:11" x14ac:dyDescent="0.25">
      <c r="A23" s="50"/>
      <c r="B23" s="51"/>
      <c r="C23" s="51"/>
      <c r="D23" s="51"/>
      <c r="E23" s="51"/>
      <c r="F23" s="51"/>
      <c r="G23" s="237" t="s">
        <v>86</v>
      </c>
      <c r="H23" s="238"/>
      <c r="I23" s="72">
        <f>SUM(I17:I22)</f>
        <v>0</v>
      </c>
      <c r="J23" s="72">
        <f>SUM(J17:J22)</f>
        <v>0</v>
      </c>
      <c r="K23" s="72">
        <f>SUM(K17:K22)</f>
        <v>0</v>
      </c>
    </row>
    <row r="24" spans="1:11" ht="12.75" customHeight="1" x14ac:dyDescent="0.25">
      <c r="A24" s="3"/>
      <c r="B24" s="3"/>
      <c r="C24" s="3"/>
      <c r="D24" s="3"/>
      <c r="E24" s="3"/>
      <c r="F24" s="3"/>
      <c r="G24" s="3"/>
      <c r="H24" s="3"/>
      <c r="I24" s="22"/>
      <c r="J24" s="81"/>
      <c r="K24" s="51"/>
    </row>
    <row r="25" spans="1:11"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1" ht="24.95" customHeight="1" x14ac:dyDescent="0.25">
      <c r="A26" s="156">
        <v>7191000</v>
      </c>
      <c r="B26" s="156"/>
      <c r="C26" s="156">
        <v>0</v>
      </c>
      <c r="D26" s="152">
        <f>+A26+B26-C26</f>
        <v>7191000</v>
      </c>
      <c r="E26" s="152">
        <f>+I23</f>
        <v>0</v>
      </c>
      <c r="F26" s="153">
        <f>+E26/D26</f>
        <v>0</v>
      </c>
      <c r="G26" s="152">
        <f>+I13</f>
        <v>0</v>
      </c>
      <c r="H26" s="152">
        <f>+D26-E26-G26</f>
        <v>7191000</v>
      </c>
      <c r="I26" s="152">
        <f>+J23</f>
        <v>0</v>
      </c>
      <c r="J26" s="158">
        <f>+I26/D26</f>
        <v>0</v>
      </c>
      <c r="K26" s="152">
        <f>+K23</f>
        <v>0</v>
      </c>
    </row>
    <row r="27" spans="1:11"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6E1E9-3021-462B-AEDD-A05A1043DE5E}">
  <dimension ref="A1:K27"/>
  <sheetViews>
    <sheetView workbookViewId="0">
      <selection activeCell="I23" sqref="I23"/>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45" t="s">
        <v>147</v>
      </c>
      <c r="B3" s="148" t="s">
        <v>146</v>
      </c>
      <c r="C3" s="145"/>
      <c r="D3" s="145"/>
      <c r="E3" s="146"/>
      <c r="F3" s="146"/>
      <c r="G3" s="146"/>
      <c r="H3" s="146"/>
      <c r="I3" s="146"/>
      <c r="J3" s="147"/>
      <c r="K3" s="147" t="s">
        <v>263</v>
      </c>
    </row>
    <row r="4" spans="1:11" ht="12.75" customHeight="1" x14ac:dyDescent="0.25">
      <c r="A4" s="3"/>
      <c r="B4" s="3"/>
      <c r="C4" s="3"/>
      <c r="D4" s="3"/>
      <c r="E4" s="3"/>
      <c r="F4" s="3"/>
      <c r="G4" s="3"/>
      <c r="H4" s="3"/>
      <c r="I4" s="3"/>
      <c r="J4" s="32"/>
      <c r="K4" s="33"/>
    </row>
    <row r="5" spans="1:11" x14ac:dyDescent="0.25">
      <c r="A5" s="239" t="s">
        <v>22</v>
      </c>
      <c r="B5" s="244" t="s">
        <v>85</v>
      </c>
      <c r="C5" s="173"/>
      <c r="D5" s="239" t="s">
        <v>51</v>
      </c>
      <c r="E5" s="241" t="s">
        <v>30</v>
      </c>
      <c r="F5" s="242"/>
      <c r="G5" s="242"/>
      <c r="H5" s="243"/>
      <c r="I5" s="239" t="s">
        <v>24</v>
      </c>
      <c r="J5" s="246" t="s">
        <v>34</v>
      </c>
      <c r="K5" s="247"/>
    </row>
    <row r="6" spans="1:11" x14ac:dyDescent="0.25">
      <c r="A6" s="240"/>
      <c r="B6" s="245"/>
      <c r="C6" s="174"/>
      <c r="D6" s="240"/>
      <c r="E6" s="241" t="s">
        <v>26</v>
      </c>
      <c r="F6" s="242"/>
      <c r="G6" s="242"/>
      <c r="H6" s="243"/>
      <c r="I6" s="240"/>
      <c r="J6" s="248"/>
      <c r="K6" s="249"/>
    </row>
    <row r="7" spans="1:11" ht="12.75" customHeight="1" x14ac:dyDescent="0.25">
      <c r="A7" s="36"/>
      <c r="B7" s="37"/>
      <c r="C7" s="38"/>
      <c r="D7" s="39"/>
      <c r="E7" s="37"/>
      <c r="F7" s="40"/>
      <c r="G7" s="41"/>
      <c r="H7" s="42"/>
      <c r="I7" s="38"/>
      <c r="J7" s="37"/>
      <c r="K7" s="38"/>
    </row>
    <row r="8" spans="1:11" ht="12.75" customHeight="1" x14ac:dyDescent="0.25">
      <c r="A8" s="36"/>
      <c r="B8" s="39"/>
      <c r="C8" s="44"/>
      <c r="D8" s="39"/>
      <c r="E8" s="39"/>
      <c r="F8" s="32"/>
      <c r="G8" s="46"/>
      <c r="H8" s="47"/>
      <c r="I8" s="44"/>
      <c r="J8" s="39"/>
      <c r="K8" s="44"/>
    </row>
    <row r="9" spans="1:11" ht="12.75" customHeight="1" x14ac:dyDescent="0.25">
      <c r="A9" s="36"/>
      <c r="B9" s="39"/>
      <c r="C9" s="44"/>
      <c r="D9" s="39"/>
      <c r="E9" s="39"/>
      <c r="F9" s="32"/>
      <c r="G9" s="46"/>
      <c r="H9" s="47"/>
      <c r="I9" s="44"/>
      <c r="J9" s="39"/>
      <c r="K9" s="44"/>
    </row>
    <row r="10" spans="1:11" ht="12.75" customHeight="1" x14ac:dyDescent="0.25">
      <c r="A10" s="99"/>
      <c r="B10" s="39"/>
      <c r="C10" s="44"/>
      <c r="D10" s="45"/>
      <c r="E10" s="39"/>
      <c r="F10" s="32"/>
      <c r="G10" s="46"/>
      <c r="H10" s="47"/>
      <c r="I10" s="165"/>
      <c r="J10" s="39"/>
      <c r="K10" s="44"/>
    </row>
    <row r="11" spans="1:11" ht="12.75" customHeight="1" x14ac:dyDescent="0.25">
      <c r="A11" s="99"/>
      <c r="B11" s="39"/>
      <c r="C11" s="44"/>
      <c r="D11" s="45"/>
      <c r="E11" s="39"/>
      <c r="F11" s="32"/>
      <c r="G11" s="46"/>
      <c r="H11" s="47"/>
      <c r="I11" s="165"/>
      <c r="J11" s="39"/>
      <c r="K11" s="44"/>
    </row>
    <row r="12" spans="1:11" ht="12.75" customHeight="1" x14ac:dyDescent="0.25">
      <c r="A12" s="43"/>
      <c r="B12" s="48"/>
      <c r="C12" s="49"/>
      <c r="D12" s="39"/>
      <c r="E12" s="39"/>
      <c r="F12" s="32"/>
      <c r="G12" s="46"/>
      <c r="H12" s="47"/>
      <c r="I12" s="67"/>
      <c r="J12" s="39"/>
      <c r="K12" s="44"/>
    </row>
    <row r="13" spans="1:11" x14ac:dyDescent="0.25">
      <c r="A13" s="50"/>
      <c r="B13" s="51"/>
      <c r="C13" s="51"/>
      <c r="D13" s="51"/>
      <c r="E13" s="51"/>
      <c r="F13" s="51"/>
      <c r="G13" s="237" t="s">
        <v>86</v>
      </c>
      <c r="H13" s="238"/>
      <c r="I13" s="68">
        <f>SUM(I7:I12)</f>
        <v>0</v>
      </c>
      <c r="J13" s="52"/>
      <c r="K13" s="53"/>
    </row>
    <row r="14" spans="1:11" ht="12.75" customHeight="1" x14ac:dyDescent="0.25">
      <c r="A14" s="3"/>
      <c r="B14" s="3"/>
      <c r="C14" s="3"/>
      <c r="D14" s="3"/>
      <c r="E14" s="3"/>
      <c r="F14" s="3"/>
      <c r="G14" s="3"/>
      <c r="H14" s="3"/>
      <c r="I14" s="85"/>
      <c r="J14" s="32"/>
      <c r="K14" s="44"/>
    </row>
    <row r="15" spans="1:11" x14ac:dyDescent="0.25">
      <c r="A15" s="239" t="s">
        <v>22</v>
      </c>
      <c r="B15" s="30" t="s">
        <v>31</v>
      </c>
      <c r="C15" s="169" t="s">
        <v>27</v>
      </c>
      <c r="D15" s="54" t="s">
        <v>27</v>
      </c>
      <c r="E15" s="241" t="s">
        <v>33</v>
      </c>
      <c r="F15" s="242"/>
      <c r="G15" s="242"/>
      <c r="H15" s="243"/>
      <c r="I15" s="239" t="s">
        <v>24</v>
      </c>
      <c r="J15" s="239" t="s">
        <v>23</v>
      </c>
      <c r="K15" s="169" t="s">
        <v>40</v>
      </c>
    </row>
    <row r="16" spans="1:11" x14ac:dyDescent="0.25">
      <c r="A16" s="240"/>
      <c r="B16" s="170" t="s">
        <v>32</v>
      </c>
      <c r="C16" s="170" t="s">
        <v>29</v>
      </c>
      <c r="D16" s="170" t="s">
        <v>28</v>
      </c>
      <c r="E16" s="241" t="s">
        <v>26</v>
      </c>
      <c r="F16" s="243"/>
      <c r="G16" s="241" t="s">
        <v>25</v>
      </c>
      <c r="H16" s="243"/>
      <c r="I16" s="240"/>
      <c r="J16" s="240"/>
      <c r="K16" s="170" t="s">
        <v>41</v>
      </c>
    </row>
    <row r="17" spans="1:11" ht="12.75" customHeight="1" x14ac:dyDescent="0.25">
      <c r="A17" s="36"/>
      <c r="B17" s="36"/>
      <c r="C17" s="36"/>
      <c r="D17" s="36"/>
      <c r="E17" s="39"/>
      <c r="F17" s="44"/>
      <c r="G17" s="39"/>
      <c r="H17" s="44"/>
      <c r="I17" s="57"/>
      <c r="J17" s="57"/>
      <c r="K17" s="69">
        <f>+I17-J17</f>
        <v>0</v>
      </c>
    </row>
    <row r="18" spans="1:11" x14ac:dyDescent="0.25">
      <c r="A18" s="77"/>
      <c r="B18" s="78"/>
      <c r="C18" s="79"/>
      <c r="D18" s="79"/>
      <c r="E18" s="80"/>
      <c r="F18" s="75"/>
      <c r="G18" s="76"/>
      <c r="H18" s="75"/>
      <c r="I18" s="87"/>
      <c r="J18" s="87"/>
      <c r="K18" s="69">
        <f t="shared" ref="K18:K22" si="0">+I18-J18</f>
        <v>0</v>
      </c>
    </row>
    <row r="19" spans="1:11" x14ac:dyDescent="0.25">
      <c r="A19" s="77"/>
      <c r="B19" s="78"/>
      <c r="C19" s="79"/>
      <c r="D19" s="79"/>
      <c r="E19" s="86"/>
      <c r="F19" s="75"/>
      <c r="G19" s="76"/>
      <c r="H19" s="75"/>
      <c r="I19" s="87"/>
      <c r="J19" s="69"/>
      <c r="K19" s="69">
        <f t="shared" si="0"/>
        <v>0</v>
      </c>
    </row>
    <row r="20" spans="1:11" x14ac:dyDescent="0.25">
      <c r="A20" s="77"/>
      <c r="B20" s="78"/>
      <c r="C20" s="79"/>
      <c r="D20" s="79"/>
      <c r="E20"/>
      <c r="F20" s="75"/>
      <c r="G20"/>
      <c r="H20" s="75"/>
      <c r="I20" s="70"/>
      <c r="J20" s="66"/>
      <c r="K20" s="69">
        <f t="shared" si="0"/>
        <v>0</v>
      </c>
    </row>
    <row r="21" spans="1:11" x14ac:dyDescent="0.25">
      <c r="A21" s="77"/>
      <c r="B21" s="78"/>
      <c r="C21" s="79"/>
      <c r="D21" s="79"/>
      <c r="E21" s="39"/>
      <c r="F21" s="75"/>
      <c r="G21" s="76"/>
      <c r="H21" s="75"/>
      <c r="I21" s="70"/>
      <c r="J21" s="66"/>
      <c r="K21" s="69">
        <f t="shared" si="0"/>
        <v>0</v>
      </c>
    </row>
    <row r="22" spans="1:11" ht="12.75" customHeight="1" x14ac:dyDescent="0.25">
      <c r="A22" s="43"/>
      <c r="B22" s="58"/>
      <c r="C22" s="36"/>
      <c r="D22" s="36"/>
      <c r="E22" s="39"/>
      <c r="F22" s="44"/>
      <c r="G22" s="39"/>
      <c r="H22" s="44"/>
      <c r="I22" s="82"/>
      <c r="J22" s="82"/>
      <c r="K22" s="69">
        <f t="shared" si="0"/>
        <v>0</v>
      </c>
    </row>
    <row r="23" spans="1:11" x14ac:dyDescent="0.25">
      <c r="A23" s="50"/>
      <c r="B23" s="51"/>
      <c r="C23" s="51"/>
      <c r="D23" s="51"/>
      <c r="E23" s="51"/>
      <c r="F23" s="51"/>
      <c r="G23" s="237" t="s">
        <v>86</v>
      </c>
      <c r="H23" s="238"/>
      <c r="I23" s="72">
        <f>SUM(I17:I22)</f>
        <v>0</v>
      </c>
      <c r="J23" s="72">
        <f>SUM(J17:J22)</f>
        <v>0</v>
      </c>
      <c r="K23" s="72">
        <f>SUM(K17:K22)</f>
        <v>0</v>
      </c>
    </row>
    <row r="24" spans="1:11" ht="12.75" customHeight="1" x14ac:dyDescent="0.25">
      <c r="A24" s="3"/>
      <c r="B24" s="3"/>
      <c r="C24" s="3"/>
      <c r="D24" s="3"/>
      <c r="E24" s="3"/>
      <c r="F24" s="3"/>
      <c r="G24" s="3"/>
      <c r="H24" s="3"/>
      <c r="I24" s="22"/>
      <c r="J24" s="81"/>
      <c r="K24" s="51"/>
    </row>
    <row r="25" spans="1:11"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1" ht="24.95" customHeight="1" x14ac:dyDescent="0.25">
      <c r="A26" s="156">
        <v>19672000</v>
      </c>
      <c r="B26" s="156">
        <v>-10000002</v>
      </c>
      <c r="C26" s="156">
        <v>0</v>
      </c>
      <c r="D26" s="152">
        <f>+A26+B26-C26</f>
        <v>9671998</v>
      </c>
      <c r="E26" s="152">
        <f>+I23</f>
        <v>0</v>
      </c>
      <c r="F26" s="153">
        <f>+E26/D26</f>
        <v>0</v>
      </c>
      <c r="G26" s="152">
        <f>+I13</f>
        <v>0</v>
      </c>
      <c r="H26" s="152">
        <f>+D26-E26-G26</f>
        <v>9671998</v>
      </c>
      <c r="I26" s="152">
        <f>+J23</f>
        <v>0</v>
      </c>
      <c r="J26" s="158">
        <f>+I26/D26</f>
        <v>0</v>
      </c>
      <c r="K26" s="152">
        <f>+K23</f>
        <v>0</v>
      </c>
    </row>
    <row r="27" spans="1:11"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69954-10A9-48AB-B646-B1A429B4142B}">
  <dimension ref="A1:K27"/>
  <sheetViews>
    <sheetView workbookViewId="0">
      <selection activeCell="D40" sqref="D40"/>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45" t="s">
        <v>149</v>
      </c>
      <c r="B3" s="148" t="s">
        <v>148</v>
      </c>
      <c r="C3" s="145"/>
      <c r="D3" s="145"/>
      <c r="E3" s="146"/>
      <c r="F3" s="146"/>
      <c r="G3" s="146"/>
      <c r="H3" s="146"/>
      <c r="I3" s="146"/>
      <c r="J3" s="147"/>
      <c r="K3" s="147" t="s">
        <v>263</v>
      </c>
    </row>
    <row r="4" spans="1:11" ht="12.75" customHeight="1" x14ac:dyDescent="0.25">
      <c r="A4" s="3"/>
      <c r="B4" s="3"/>
      <c r="C4" s="3"/>
      <c r="D4" s="3"/>
      <c r="E4" s="3"/>
      <c r="F4" s="3"/>
      <c r="G4" s="3"/>
      <c r="H4" s="3"/>
      <c r="I4" s="3"/>
      <c r="J4" s="32"/>
      <c r="K4" s="33"/>
    </row>
    <row r="5" spans="1:11" x14ac:dyDescent="0.25">
      <c r="A5" s="239" t="s">
        <v>22</v>
      </c>
      <c r="B5" s="244" t="s">
        <v>85</v>
      </c>
      <c r="C5" s="173"/>
      <c r="D5" s="239" t="s">
        <v>51</v>
      </c>
      <c r="E5" s="241" t="s">
        <v>30</v>
      </c>
      <c r="F5" s="242"/>
      <c r="G5" s="242"/>
      <c r="H5" s="243"/>
      <c r="I5" s="239" t="s">
        <v>24</v>
      </c>
      <c r="J5" s="246" t="s">
        <v>34</v>
      </c>
      <c r="K5" s="247"/>
    </row>
    <row r="6" spans="1:11" x14ac:dyDescent="0.25">
      <c r="A6" s="240"/>
      <c r="B6" s="245"/>
      <c r="C6" s="174"/>
      <c r="D6" s="240"/>
      <c r="E6" s="241" t="s">
        <v>26</v>
      </c>
      <c r="F6" s="242"/>
      <c r="G6" s="242"/>
      <c r="H6" s="243"/>
      <c r="I6" s="240"/>
      <c r="J6" s="248"/>
      <c r="K6" s="249"/>
    </row>
    <row r="7" spans="1:11" ht="12.75" customHeight="1" x14ac:dyDescent="0.25">
      <c r="A7" s="36"/>
      <c r="B7" s="37"/>
      <c r="C7" s="38"/>
      <c r="D7" s="39"/>
      <c r="E7" s="37"/>
      <c r="F7" s="40"/>
      <c r="G7" s="41"/>
      <c r="H7" s="42"/>
      <c r="I7" s="38"/>
      <c r="J7" s="37"/>
      <c r="K7" s="38"/>
    </row>
    <row r="8" spans="1:11" ht="12.75" customHeight="1" x14ac:dyDescent="0.25">
      <c r="A8" s="36"/>
      <c r="B8" s="39"/>
      <c r="C8" s="44"/>
      <c r="D8" s="39"/>
      <c r="E8" s="39"/>
      <c r="F8" s="32"/>
      <c r="G8" s="46"/>
      <c r="H8" s="47"/>
      <c r="I8" s="44"/>
      <c r="J8" s="39"/>
      <c r="K8" s="44"/>
    </row>
    <row r="9" spans="1:11" ht="12.75" customHeight="1" x14ac:dyDescent="0.25">
      <c r="A9" s="36"/>
      <c r="B9" s="39"/>
      <c r="C9" s="44"/>
      <c r="D9" s="39"/>
      <c r="E9" s="39"/>
      <c r="F9" s="32"/>
      <c r="G9" s="46"/>
      <c r="H9" s="47"/>
      <c r="I9" s="44"/>
      <c r="J9" s="39"/>
      <c r="K9" s="44"/>
    </row>
    <row r="10" spans="1:11" ht="12.75" customHeight="1" x14ac:dyDescent="0.25">
      <c r="A10" s="99"/>
      <c r="B10" s="39"/>
      <c r="C10" s="44"/>
      <c r="D10" s="45"/>
      <c r="E10" s="39"/>
      <c r="F10" s="32"/>
      <c r="G10" s="46"/>
      <c r="H10" s="47"/>
      <c r="I10" s="165"/>
      <c r="J10" s="39"/>
      <c r="K10" s="44"/>
    </row>
    <row r="11" spans="1:11" ht="12.75" customHeight="1" x14ac:dyDescent="0.25">
      <c r="A11" s="99"/>
      <c r="B11" s="39"/>
      <c r="C11" s="44"/>
      <c r="D11" s="45"/>
      <c r="E11" s="39"/>
      <c r="F11" s="32"/>
      <c r="G11" s="46"/>
      <c r="H11" s="47"/>
      <c r="I11" s="165"/>
      <c r="J11" s="39"/>
      <c r="K11" s="44"/>
    </row>
    <row r="12" spans="1:11" ht="12.75" customHeight="1" x14ac:dyDescent="0.25">
      <c r="A12" s="43"/>
      <c r="B12" s="48"/>
      <c r="C12" s="49"/>
      <c r="D12" s="39"/>
      <c r="E12" s="39"/>
      <c r="F12" s="32"/>
      <c r="G12" s="46"/>
      <c r="H12" s="47"/>
      <c r="I12" s="67"/>
      <c r="J12" s="39"/>
      <c r="K12" s="44"/>
    </row>
    <row r="13" spans="1:11" x14ac:dyDescent="0.25">
      <c r="A13" s="50"/>
      <c r="B13" s="51"/>
      <c r="C13" s="51"/>
      <c r="D13" s="51"/>
      <c r="E13" s="51"/>
      <c r="F13" s="51"/>
      <c r="G13" s="237" t="s">
        <v>86</v>
      </c>
      <c r="H13" s="238"/>
      <c r="I13" s="68">
        <f>SUM(I7:I12)</f>
        <v>0</v>
      </c>
      <c r="J13" s="52"/>
      <c r="K13" s="53"/>
    </row>
    <row r="14" spans="1:11" ht="12.75" customHeight="1" x14ac:dyDescent="0.25">
      <c r="A14" s="3"/>
      <c r="B14" s="3"/>
      <c r="C14" s="3"/>
      <c r="D14" s="3"/>
      <c r="E14" s="3"/>
      <c r="F14" s="3"/>
      <c r="G14" s="3"/>
      <c r="H14" s="3"/>
      <c r="I14" s="85"/>
      <c r="J14" s="32"/>
      <c r="K14" s="44"/>
    </row>
    <row r="15" spans="1:11" x14ac:dyDescent="0.25">
      <c r="A15" s="239" t="s">
        <v>22</v>
      </c>
      <c r="B15" s="30" t="s">
        <v>31</v>
      </c>
      <c r="C15" s="169" t="s">
        <v>27</v>
      </c>
      <c r="D15" s="54" t="s">
        <v>27</v>
      </c>
      <c r="E15" s="241" t="s">
        <v>33</v>
      </c>
      <c r="F15" s="242"/>
      <c r="G15" s="242"/>
      <c r="H15" s="243"/>
      <c r="I15" s="239" t="s">
        <v>24</v>
      </c>
      <c r="J15" s="239" t="s">
        <v>23</v>
      </c>
      <c r="K15" s="169" t="s">
        <v>40</v>
      </c>
    </row>
    <row r="16" spans="1:11" x14ac:dyDescent="0.25">
      <c r="A16" s="240"/>
      <c r="B16" s="170" t="s">
        <v>32</v>
      </c>
      <c r="C16" s="170" t="s">
        <v>29</v>
      </c>
      <c r="D16" s="170" t="s">
        <v>28</v>
      </c>
      <c r="E16" s="241" t="s">
        <v>26</v>
      </c>
      <c r="F16" s="243"/>
      <c r="G16" s="241" t="s">
        <v>25</v>
      </c>
      <c r="H16" s="243"/>
      <c r="I16" s="240"/>
      <c r="J16" s="240"/>
      <c r="K16" s="170" t="s">
        <v>41</v>
      </c>
    </row>
    <row r="17" spans="1:11" ht="12.75" customHeight="1" x14ac:dyDescent="0.25">
      <c r="A17" s="36"/>
      <c r="B17" s="36"/>
      <c r="C17" s="36"/>
      <c r="D17" s="36"/>
      <c r="E17" s="39"/>
      <c r="F17" s="44"/>
      <c r="G17" s="39"/>
      <c r="H17" s="44"/>
      <c r="I17" s="57"/>
      <c r="J17" s="57"/>
      <c r="K17" s="69">
        <f>+I17-J17</f>
        <v>0</v>
      </c>
    </row>
    <row r="18" spans="1:11" x14ac:dyDescent="0.25">
      <c r="A18" s="77"/>
      <c r="B18" s="78"/>
      <c r="C18" s="79"/>
      <c r="D18" s="79"/>
      <c r="E18" s="80"/>
      <c r="F18" s="75"/>
      <c r="G18" s="76"/>
      <c r="H18" s="75"/>
      <c r="I18" s="87"/>
      <c r="J18" s="87"/>
      <c r="K18" s="69">
        <f t="shared" ref="K18:K22" si="0">+I18-J18</f>
        <v>0</v>
      </c>
    </row>
    <row r="19" spans="1:11" x14ac:dyDescent="0.25">
      <c r="A19" s="77"/>
      <c r="B19" s="78"/>
      <c r="C19" s="79"/>
      <c r="D19" s="79"/>
      <c r="E19" s="86"/>
      <c r="F19" s="75"/>
      <c r="G19" s="76"/>
      <c r="H19" s="75"/>
      <c r="I19" s="87"/>
      <c r="J19" s="69"/>
      <c r="K19" s="69">
        <f t="shared" si="0"/>
        <v>0</v>
      </c>
    </row>
    <row r="20" spans="1:11" x14ac:dyDescent="0.25">
      <c r="A20" s="77"/>
      <c r="B20" s="78"/>
      <c r="C20" s="79"/>
      <c r="D20" s="79"/>
      <c r="E20"/>
      <c r="F20" s="75"/>
      <c r="G20"/>
      <c r="H20" s="75"/>
      <c r="I20" s="70"/>
      <c r="J20" s="66"/>
      <c r="K20" s="69">
        <f t="shared" si="0"/>
        <v>0</v>
      </c>
    </row>
    <row r="21" spans="1:11" x14ac:dyDescent="0.25">
      <c r="A21" s="77"/>
      <c r="B21" s="78"/>
      <c r="C21" s="79"/>
      <c r="D21" s="79"/>
      <c r="E21" s="39"/>
      <c r="F21" s="75"/>
      <c r="G21" s="76"/>
      <c r="H21" s="75"/>
      <c r="I21" s="70"/>
      <c r="J21" s="66"/>
      <c r="K21" s="69">
        <f t="shared" si="0"/>
        <v>0</v>
      </c>
    </row>
    <row r="22" spans="1:11" ht="12.75" customHeight="1" x14ac:dyDescent="0.25">
      <c r="A22" s="43"/>
      <c r="B22" s="58"/>
      <c r="C22" s="36"/>
      <c r="D22" s="36"/>
      <c r="E22" s="39"/>
      <c r="F22" s="44"/>
      <c r="G22" s="39"/>
      <c r="H22" s="44"/>
      <c r="I22" s="82"/>
      <c r="J22" s="82"/>
      <c r="K22" s="69">
        <f t="shared" si="0"/>
        <v>0</v>
      </c>
    </row>
    <row r="23" spans="1:11" x14ac:dyDescent="0.25">
      <c r="A23" s="50"/>
      <c r="B23" s="51"/>
      <c r="C23" s="51"/>
      <c r="D23" s="51"/>
      <c r="E23" s="51"/>
      <c r="F23" s="51"/>
      <c r="G23" s="237" t="s">
        <v>86</v>
      </c>
      <c r="H23" s="238"/>
      <c r="I23" s="72">
        <f>SUM(I17:I22)</f>
        <v>0</v>
      </c>
      <c r="J23" s="72">
        <f>SUM(J17:J22)</f>
        <v>0</v>
      </c>
      <c r="K23" s="72">
        <f>SUM(K17:K22)</f>
        <v>0</v>
      </c>
    </row>
    <row r="24" spans="1:11" ht="12.75" customHeight="1" x14ac:dyDescent="0.25">
      <c r="A24" s="3"/>
      <c r="B24" s="3"/>
      <c r="C24" s="3"/>
      <c r="D24" s="3"/>
      <c r="E24" s="3"/>
      <c r="F24" s="3"/>
      <c r="G24" s="3"/>
      <c r="H24" s="3"/>
      <c r="I24" s="22"/>
      <c r="J24" s="81"/>
      <c r="K24" s="51"/>
    </row>
    <row r="25" spans="1:11"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1" ht="24.95" customHeight="1" x14ac:dyDescent="0.25">
      <c r="A26" s="156">
        <v>2154000</v>
      </c>
      <c r="B26" s="156"/>
      <c r="C26" s="156">
        <v>0</v>
      </c>
      <c r="D26" s="152">
        <f>+A26+B26-C26</f>
        <v>2154000</v>
      </c>
      <c r="E26" s="152">
        <f>+I23</f>
        <v>0</v>
      </c>
      <c r="F26" s="153">
        <f>+E26/D26</f>
        <v>0</v>
      </c>
      <c r="G26" s="152">
        <f>+I13</f>
        <v>0</v>
      </c>
      <c r="H26" s="152">
        <f>+D26-E26-G26</f>
        <v>2154000</v>
      </c>
      <c r="I26" s="152">
        <f>+J23</f>
        <v>0</v>
      </c>
      <c r="J26" s="158">
        <f>+I26/D26</f>
        <v>0</v>
      </c>
      <c r="K26" s="152">
        <f>+K23</f>
        <v>0</v>
      </c>
    </row>
    <row r="27" spans="1:11"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5C668-E837-418F-8AC3-22A36CFC824B}">
  <dimension ref="A1:K27"/>
  <sheetViews>
    <sheetView workbookViewId="0">
      <selection activeCell="I23" sqref="I23"/>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45" t="s">
        <v>151</v>
      </c>
      <c r="B3" s="148" t="s">
        <v>150</v>
      </c>
      <c r="C3" s="145"/>
      <c r="D3" s="145"/>
      <c r="E3" s="146"/>
      <c r="F3" s="146"/>
      <c r="G3" s="146"/>
      <c r="H3" s="146"/>
      <c r="I3" s="146"/>
      <c r="J3" s="147"/>
      <c r="K3" s="147" t="s">
        <v>263</v>
      </c>
    </row>
    <row r="4" spans="1:11" ht="12.75" customHeight="1" x14ac:dyDescent="0.25">
      <c r="A4" s="3"/>
      <c r="B4" s="3"/>
      <c r="C4" s="3"/>
      <c r="D4" s="3"/>
      <c r="E4" s="3"/>
      <c r="F4" s="3"/>
      <c r="G4" s="3"/>
      <c r="H4" s="3"/>
      <c r="I4" s="3"/>
      <c r="J4" s="32"/>
      <c r="K4" s="33"/>
    </row>
    <row r="5" spans="1:11" x14ac:dyDescent="0.25">
      <c r="A5" s="239" t="s">
        <v>22</v>
      </c>
      <c r="B5" s="244" t="s">
        <v>85</v>
      </c>
      <c r="C5" s="173"/>
      <c r="D5" s="239" t="s">
        <v>51</v>
      </c>
      <c r="E5" s="241" t="s">
        <v>30</v>
      </c>
      <c r="F5" s="242"/>
      <c r="G5" s="242"/>
      <c r="H5" s="243"/>
      <c r="I5" s="239" t="s">
        <v>24</v>
      </c>
      <c r="J5" s="246" t="s">
        <v>34</v>
      </c>
      <c r="K5" s="247"/>
    </row>
    <row r="6" spans="1:11" x14ac:dyDescent="0.25">
      <c r="A6" s="240"/>
      <c r="B6" s="245"/>
      <c r="C6" s="174"/>
      <c r="D6" s="240"/>
      <c r="E6" s="241" t="s">
        <v>26</v>
      </c>
      <c r="F6" s="242"/>
      <c r="G6" s="242"/>
      <c r="H6" s="243"/>
      <c r="I6" s="240"/>
      <c r="J6" s="248"/>
      <c r="K6" s="249"/>
    </row>
    <row r="7" spans="1:11" ht="12.75" customHeight="1" x14ac:dyDescent="0.25">
      <c r="A7" s="36"/>
      <c r="B7" s="37"/>
      <c r="C7" s="38"/>
      <c r="D7" s="39"/>
      <c r="E7" s="37"/>
      <c r="F7" s="40"/>
      <c r="G7" s="41"/>
      <c r="H7" s="42"/>
      <c r="I7" s="38"/>
      <c r="J7" s="37"/>
      <c r="K7" s="38"/>
    </row>
    <row r="8" spans="1:11" ht="12.75" customHeight="1" x14ac:dyDescent="0.25">
      <c r="A8" s="36"/>
      <c r="B8" s="39"/>
      <c r="C8" s="44"/>
      <c r="D8" s="39"/>
      <c r="E8" s="39"/>
      <c r="F8" s="32"/>
      <c r="G8" s="46"/>
      <c r="H8" s="47"/>
      <c r="I8" s="44"/>
      <c r="J8" s="39"/>
      <c r="K8" s="44"/>
    </row>
    <row r="9" spans="1:11" ht="12.75" customHeight="1" x14ac:dyDescent="0.25">
      <c r="A9" s="36"/>
      <c r="B9" s="39"/>
      <c r="C9" s="44"/>
      <c r="D9" s="39"/>
      <c r="E9" s="39"/>
      <c r="F9" s="32"/>
      <c r="G9" s="46"/>
      <c r="H9" s="47"/>
      <c r="I9" s="44"/>
      <c r="J9" s="39"/>
      <c r="K9" s="44"/>
    </row>
    <row r="10" spans="1:11" ht="12.75" customHeight="1" x14ac:dyDescent="0.25">
      <c r="A10" s="99"/>
      <c r="B10" s="39"/>
      <c r="C10" s="44"/>
      <c r="D10" s="45"/>
      <c r="E10" s="39"/>
      <c r="F10" s="32"/>
      <c r="G10" s="46"/>
      <c r="H10" s="47"/>
      <c r="I10" s="165"/>
      <c r="J10" s="39"/>
      <c r="K10" s="44"/>
    </row>
    <row r="11" spans="1:11" ht="12.75" customHeight="1" x14ac:dyDescent="0.25">
      <c r="A11" s="99"/>
      <c r="B11" s="39"/>
      <c r="C11" s="44"/>
      <c r="D11" s="45"/>
      <c r="E11" s="39"/>
      <c r="F11" s="32"/>
      <c r="G11" s="46"/>
      <c r="H11" s="47"/>
      <c r="I11" s="165"/>
      <c r="J11" s="39"/>
      <c r="K11" s="44"/>
    </row>
    <row r="12" spans="1:11" ht="12.75" customHeight="1" x14ac:dyDescent="0.25">
      <c r="A12" s="43"/>
      <c r="B12" s="48"/>
      <c r="C12" s="49"/>
      <c r="D12" s="39"/>
      <c r="E12" s="39"/>
      <c r="F12" s="32"/>
      <c r="G12" s="46"/>
      <c r="H12" s="47"/>
      <c r="I12" s="67"/>
      <c r="J12" s="39"/>
      <c r="K12" s="44"/>
    </row>
    <row r="13" spans="1:11" x14ac:dyDescent="0.25">
      <c r="A13" s="50"/>
      <c r="B13" s="51"/>
      <c r="C13" s="51"/>
      <c r="D13" s="51"/>
      <c r="E13" s="51"/>
      <c r="F13" s="51"/>
      <c r="G13" s="237" t="s">
        <v>86</v>
      </c>
      <c r="H13" s="238"/>
      <c r="I13" s="68">
        <f>SUM(I7:I12)</f>
        <v>0</v>
      </c>
      <c r="J13" s="52"/>
      <c r="K13" s="53"/>
    </row>
    <row r="14" spans="1:11" ht="12.75" customHeight="1" x14ac:dyDescent="0.25">
      <c r="A14" s="3"/>
      <c r="B14" s="3"/>
      <c r="C14" s="3"/>
      <c r="D14" s="3"/>
      <c r="E14" s="3"/>
      <c r="F14" s="3"/>
      <c r="G14" s="3"/>
      <c r="H14" s="3"/>
      <c r="I14" s="85"/>
      <c r="J14" s="32"/>
      <c r="K14" s="44"/>
    </row>
    <row r="15" spans="1:11" x14ac:dyDescent="0.25">
      <c r="A15" s="239" t="s">
        <v>22</v>
      </c>
      <c r="B15" s="30" t="s">
        <v>31</v>
      </c>
      <c r="C15" s="169" t="s">
        <v>27</v>
      </c>
      <c r="D15" s="54" t="s">
        <v>27</v>
      </c>
      <c r="E15" s="241" t="s">
        <v>33</v>
      </c>
      <c r="F15" s="242"/>
      <c r="G15" s="242"/>
      <c r="H15" s="243"/>
      <c r="I15" s="239" t="s">
        <v>24</v>
      </c>
      <c r="J15" s="239" t="s">
        <v>23</v>
      </c>
      <c r="K15" s="169" t="s">
        <v>40</v>
      </c>
    </row>
    <row r="16" spans="1:11" x14ac:dyDescent="0.25">
      <c r="A16" s="240"/>
      <c r="B16" s="170" t="s">
        <v>32</v>
      </c>
      <c r="C16" s="170" t="s">
        <v>29</v>
      </c>
      <c r="D16" s="170" t="s">
        <v>28</v>
      </c>
      <c r="E16" s="241" t="s">
        <v>26</v>
      </c>
      <c r="F16" s="243"/>
      <c r="G16" s="241" t="s">
        <v>25</v>
      </c>
      <c r="H16" s="243"/>
      <c r="I16" s="240"/>
      <c r="J16" s="240"/>
      <c r="K16" s="170" t="s">
        <v>41</v>
      </c>
    </row>
    <row r="17" spans="1:11" ht="12.75" customHeight="1" x14ac:dyDescent="0.25">
      <c r="A17" s="36"/>
      <c r="B17" s="36"/>
      <c r="C17" s="36"/>
      <c r="D17" s="36"/>
      <c r="E17" s="39"/>
      <c r="F17" s="44"/>
      <c r="G17" s="39"/>
      <c r="H17" s="44"/>
      <c r="I17" s="57"/>
      <c r="J17" s="57"/>
      <c r="K17" s="69">
        <f>+I17-J17</f>
        <v>0</v>
      </c>
    </row>
    <row r="18" spans="1:11" x14ac:dyDescent="0.25">
      <c r="A18" s="77"/>
      <c r="B18" s="78"/>
      <c r="C18" s="79"/>
      <c r="D18" s="79"/>
      <c r="E18" s="80"/>
      <c r="F18" s="75"/>
      <c r="G18" s="76"/>
      <c r="H18" s="75"/>
      <c r="I18" s="87"/>
      <c r="J18" s="87"/>
      <c r="K18" s="69">
        <f t="shared" ref="K18:K22" si="0">+I18-J18</f>
        <v>0</v>
      </c>
    </row>
    <row r="19" spans="1:11" x14ac:dyDescent="0.25">
      <c r="A19" s="77"/>
      <c r="B19" s="78"/>
      <c r="C19" s="79"/>
      <c r="D19" s="79"/>
      <c r="E19" s="86"/>
      <c r="F19" s="75"/>
      <c r="G19" s="76"/>
      <c r="H19" s="75"/>
      <c r="I19" s="87"/>
      <c r="J19" s="69"/>
      <c r="K19" s="69">
        <f t="shared" si="0"/>
        <v>0</v>
      </c>
    </row>
    <row r="20" spans="1:11" x14ac:dyDescent="0.25">
      <c r="A20" s="77"/>
      <c r="B20" s="78"/>
      <c r="C20" s="79"/>
      <c r="D20" s="79"/>
      <c r="E20"/>
      <c r="F20" s="75"/>
      <c r="G20"/>
      <c r="H20" s="75"/>
      <c r="I20" s="70"/>
      <c r="J20" s="66"/>
      <c r="K20" s="69">
        <f t="shared" si="0"/>
        <v>0</v>
      </c>
    </row>
    <row r="21" spans="1:11" x14ac:dyDescent="0.25">
      <c r="A21" s="77"/>
      <c r="B21" s="78"/>
      <c r="C21" s="79"/>
      <c r="D21" s="79"/>
      <c r="E21" s="39"/>
      <c r="F21" s="75"/>
      <c r="G21" s="76"/>
      <c r="H21" s="75"/>
      <c r="I21" s="70"/>
      <c r="J21" s="66"/>
      <c r="K21" s="69">
        <f t="shared" si="0"/>
        <v>0</v>
      </c>
    </row>
    <row r="22" spans="1:11" ht="12.75" customHeight="1" x14ac:dyDescent="0.25">
      <c r="A22" s="43"/>
      <c r="B22" s="58"/>
      <c r="C22" s="36"/>
      <c r="D22" s="36"/>
      <c r="E22" s="39"/>
      <c r="F22" s="44"/>
      <c r="G22" s="39"/>
      <c r="H22" s="44"/>
      <c r="I22" s="82"/>
      <c r="J22" s="82"/>
      <c r="K22" s="69">
        <f t="shared" si="0"/>
        <v>0</v>
      </c>
    </row>
    <row r="23" spans="1:11" x14ac:dyDescent="0.25">
      <c r="A23" s="50"/>
      <c r="B23" s="51"/>
      <c r="C23" s="51"/>
      <c r="D23" s="51"/>
      <c r="E23" s="51"/>
      <c r="F23" s="51"/>
      <c r="G23" s="237" t="s">
        <v>86</v>
      </c>
      <c r="H23" s="238"/>
      <c r="I23" s="72">
        <f>SUM(I17:I22)</f>
        <v>0</v>
      </c>
      <c r="J23" s="72">
        <f>SUM(J17:J22)</f>
        <v>0</v>
      </c>
      <c r="K23" s="72">
        <f>SUM(K17:K22)</f>
        <v>0</v>
      </c>
    </row>
    <row r="24" spans="1:11" ht="12.75" customHeight="1" x14ac:dyDescent="0.25">
      <c r="A24" s="3"/>
      <c r="B24" s="3"/>
      <c r="C24" s="3"/>
      <c r="D24" s="3"/>
      <c r="E24" s="3"/>
      <c r="F24" s="3"/>
      <c r="G24" s="3"/>
      <c r="H24" s="3"/>
      <c r="I24" s="22"/>
      <c r="J24" s="81"/>
      <c r="K24" s="51"/>
    </row>
    <row r="25" spans="1:11"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1" ht="24.95" customHeight="1" x14ac:dyDescent="0.25">
      <c r="A26" s="156">
        <v>289600000</v>
      </c>
      <c r="B26" s="156"/>
      <c r="C26" s="156">
        <v>0</v>
      </c>
      <c r="D26" s="152">
        <f>+A26+B26-C26</f>
        <v>289600000</v>
      </c>
      <c r="E26" s="152">
        <f>+I23</f>
        <v>0</v>
      </c>
      <c r="F26" s="153">
        <f>+E26/D26</f>
        <v>0</v>
      </c>
      <c r="G26" s="152">
        <f>+I13</f>
        <v>0</v>
      </c>
      <c r="H26" s="152">
        <f>+D26-E26-G26</f>
        <v>289600000</v>
      </c>
      <c r="I26" s="152">
        <f>+J23</f>
        <v>0</v>
      </c>
      <c r="J26" s="158">
        <f>+I26/D26</f>
        <v>0</v>
      </c>
      <c r="K26" s="152">
        <f>+K23</f>
        <v>0</v>
      </c>
    </row>
    <row r="27" spans="1:11"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918EF-8254-4918-B884-5A399EA59C3E}">
  <dimension ref="A1:K27"/>
  <sheetViews>
    <sheetView workbookViewId="0">
      <selection activeCell="A18" sqref="A18"/>
    </sheetView>
  </sheetViews>
  <sheetFormatPr baseColWidth="10" defaultRowHeight="15" x14ac:dyDescent="0.25"/>
  <cols>
    <col min="1" max="1" width="21.57031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45" t="s">
        <v>153</v>
      </c>
      <c r="B3" s="148" t="s">
        <v>152</v>
      </c>
      <c r="C3" s="145"/>
      <c r="D3" s="145"/>
      <c r="E3" s="146"/>
      <c r="F3" s="146"/>
      <c r="G3" s="146"/>
      <c r="H3" s="146"/>
      <c r="I3" s="146"/>
      <c r="J3" s="147"/>
      <c r="K3" s="147" t="s">
        <v>263</v>
      </c>
    </row>
    <row r="4" spans="1:11" ht="12.75" customHeight="1" x14ac:dyDescent="0.25">
      <c r="A4" s="3"/>
      <c r="B4" s="3"/>
      <c r="C4" s="3"/>
      <c r="D4" s="3"/>
      <c r="E4" s="3"/>
      <c r="F4" s="3"/>
      <c r="G4" s="3"/>
      <c r="H4" s="3"/>
      <c r="I4" s="3"/>
      <c r="J4" s="32"/>
      <c r="K4" s="33"/>
    </row>
    <row r="5" spans="1:11" x14ac:dyDescent="0.25">
      <c r="A5" s="239" t="s">
        <v>22</v>
      </c>
      <c r="B5" s="244" t="s">
        <v>85</v>
      </c>
      <c r="C5" s="173"/>
      <c r="D5" s="239" t="s">
        <v>51</v>
      </c>
      <c r="E5" s="241" t="s">
        <v>30</v>
      </c>
      <c r="F5" s="242"/>
      <c r="G5" s="242"/>
      <c r="H5" s="243"/>
      <c r="I5" s="239" t="s">
        <v>24</v>
      </c>
      <c r="J5" s="246" t="s">
        <v>34</v>
      </c>
      <c r="K5" s="247"/>
    </row>
    <row r="6" spans="1:11" x14ac:dyDescent="0.25">
      <c r="A6" s="240"/>
      <c r="B6" s="245"/>
      <c r="C6" s="174"/>
      <c r="D6" s="240"/>
      <c r="E6" s="241" t="s">
        <v>26</v>
      </c>
      <c r="F6" s="242"/>
      <c r="G6" s="242"/>
      <c r="H6" s="243"/>
      <c r="I6" s="240"/>
      <c r="J6" s="248"/>
      <c r="K6" s="249"/>
    </row>
    <row r="7" spans="1:11" ht="12.75" customHeight="1" x14ac:dyDescent="0.25">
      <c r="A7" s="36"/>
      <c r="B7" s="37"/>
      <c r="C7" s="38"/>
      <c r="D7" s="39"/>
      <c r="E7" s="37"/>
      <c r="F7" s="40"/>
      <c r="G7" s="41"/>
      <c r="H7" s="42"/>
      <c r="I7" s="38"/>
      <c r="J7" s="37"/>
      <c r="K7" s="38"/>
    </row>
    <row r="8" spans="1:11" ht="12.75" customHeight="1" x14ac:dyDescent="0.25">
      <c r="A8" s="36"/>
      <c r="B8" s="39"/>
      <c r="C8" s="44"/>
      <c r="D8" s="39"/>
      <c r="E8" s="39"/>
      <c r="F8" s="32"/>
      <c r="G8" s="46"/>
      <c r="H8" s="47"/>
      <c r="I8" s="44"/>
      <c r="J8" s="39"/>
      <c r="K8" s="44"/>
    </row>
    <row r="9" spans="1:11" ht="12.75" customHeight="1" x14ac:dyDescent="0.25">
      <c r="A9" s="36"/>
      <c r="B9" s="39"/>
      <c r="C9" s="44"/>
      <c r="D9" s="39"/>
      <c r="E9" s="39"/>
      <c r="F9" s="32"/>
      <c r="G9" s="46"/>
      <c r="H9" s="47"/>
      <c r="I9" s="44"/>
      <c r="J9" s="39"/>
      <c r="K9" s="44"/>
    </row>
    <row r="10" spans="1:11" ht="12.75" customHeight="1" x14ac:dyDescent="0.25">
      <c r="A10" s="99"/>
      <c r="B10" s="39"/>
      <c r="C10" s="44"/>
      <c r="D10" s="45"/>
      <c r="E10" s="39"/>
      <c r="F10" s="32"/>
      <c r="G10" s="46"/>
      <c r="H10" s="47"/>
      <c r="I10" s="165"/>
      <c r="J10" s="39"/>
      <c r="K10" s="44"/>
    </row>
    <row r="11" spans="1:11" ht="12.75" customHeight="1" x14ac:dyDescent="0.25">
      <c r="A11" s="99"/>
      <c r="B11" s="39"/>
      <c r="C11" s="44"/>
      <c r="D11" s="45"/>
      <c r="E11" s="39"/>
      <c r="F11" s="32"/>
      <c r="G11" s="46"/>
      <c r="H11" s="47"/>
      <c r="I11" s="165"/>
      <c r="J11" s="39"/>
      <c r="K11" s="44"/>
    </row>
    <row r="12" spans="1:11" ht="12.75" customHeight="1" x14ac:dyDescent="0.25">
      <c r="A12" s="43"/>
      <c r="B12" s="48"/>
      <c r="C12" s="49"/>
      <c r="D12" s="39"/>
      <c r="E12" s="39"/>
      <c r="F12" s="32"/>
      <c r="G12" s="46"/>
      <c r="H12" s="47"/>
      <c r="I12" s="67"/>
      <c r="J12" s="39"/>
      <c r="K12" s="44"/>
    </row>
    <row r="13" spans="1:11" x14ac:dyDescent="0.25">
      <c r="A13" s="50"/>
      <c r="B13" s="51"/>
      <c r="C13" s="51"/>
      <c r="D13" s="51"/>
      <c r="E13" s="51"/>
      <c r="F13" s="51"/>
      <c r="G13" s="237" t="s">
        <v>86</v>
      </c>
      <c r="H13" s="238"/>
      <c r="I13" s="68">
        <f>SUM(I7:I12)</f>
        <v>0</v>
      </c>
      <c r="J13" s="52"/>
      <c r="K13" s="53"/>
    </row>
    <row r="14" spans="1:11" ht="12.75" customHeight="1" x14ac:dyDescent="0.25">
      <c r="A14" s="3"/>
      <c r="B14" s="3"/>
      <c r="C14" s="3"/>
      <c r="D14" s="3"/>
      <c r="E14" s="3"/>
      <c r="F14" s="3"/>
      <c r="G14" s="3"/>
      <c r="H14" s="3"/>
      <c r="I14" s="85"/>
      <c r="J14" s="32"/>
      <c r="K14" s="44"/>
    </row>
    <row r="15" spans="1:11" x14ac:dyDescent="0.25">
      <c r="A15" s="239" t="s">
        <v>22</v>
      </c>
      <c r="B15" s="30" t="s">
        <v>31</v>
      </c>
      <c r="C15" s="169" t="s">
        <v>27</v>
      </c>
      <c r="D15" s="54" t="s">
        <v>27</v>
      </c>
      <c r="E15" s="241" t="s">
        <v>33</v>
      </c>
      <c r="F15" s="242"/>
      <c r="G15" s="242"/>
      <c r="H15" s="243"/>
      <c r="I15" s="239" t="s">
        <v>24</v>
      </c>
      <c r="J15" s="239" t="s">
        <v>23</v>
      </c>
      <c r="K15" s="169" t="s">
        <v>40</v>
      </c>
    </row>
    <row r="16" spans="1:11" x14ac:dyDescent="0.25">
      <c r="A16" s="240"/>
      <c r="B16" s="170" t="s">
        <v>32</v>
      </c>
      <c r="C16" s="170" t="s">
        <v>29</v>
      </c>
      <c r="D16" s="170" t="s">
        <v>28</v>
      </c>
      <c r="E16" s="241" t="s">
        <v>26</v>
      </c>
      <c r="F16" s="243"/>
      <c r="G16" s="241" t="s">
        <v>25</v>
      </c>
      <c r="H16" s="243"/>
      <c r="I16" s="240"/>
      <c r="J16" s="240"/>
      <c r="K16" s="170" t="s">
        <v>41</v>
      </c>
    </row>
    <row r="17" spans="1:11" ht="12.75" customHeight="1" x14ac:dyDescent="0.25">
      <c r="A17" s="77">
        <v>43516</v>
      </c>
      <c r="B17" s="79">
        <v>707</v>
      </c>
      <c r="C17" s="79">
        <v>631</v>
      </c>
      <c r="D17" s="79">
        <v>585</v>
      </c>
      <c r="E17" s="86" t="s">
        <v>271</v>
      </c>
      <c r="F17" s="75"/>
      <c r="G17" s="76" t="s">
        <v>272</v>
      </c>
      <c r="H17" s="75"/>
      <c r="I17" s="87">
        <v>55755583</v>
      </c>
      <c r="J17" s="69"/>
      <c r="K17" s="69">
        <f>+I17-J17</f>
        <v>55755583</v>
      </c>
    </row>
    <row r="18" spans="1:11" x14ac:dyDescent="0.25">
      <c r="A18" s="77"/>
      <c r="B18" s="79"/>
      <c r="C18" s="79"/>
      <c r="D18" s="79"/>
      <c r="E18" s="86"/>
      <c r="F18" s="75"/>
      <c r="G18" s="76"/>
      <c r="H18" s="75"/>
      <c r="I18" s="87"/>
      <c r="J18" s="69"/>
      <c r="K18" s="69">
        <f t="shared" ref="K18:K22" si="0">+I18-J18</f>
        <v>0</v>
      </c>
    </row>
    <row r="19" spans="1:11" x14ac:dyDescent="0.25">
      <c r="A19" s="77"/>
      <c r="B19" s="79"/>
      <c r="C19" s="79"/>
      <c r="D19" s="79"/>
      <c r="E19" s="86"/>
      <c r="F19" s="75"/>
      <c r="G19" s="76"/>
      <c r="H19" s="75"/>
      <c r="I19" s="87"/>
      <c r="J19" s="69"/>
      <c r="K19" s="69">
        <f t="shared" si="0"/>
        <v>0</v>
      </c>
    </row>
    <row r="20" spans="1:11" x14ac:dyDescent="0.25">
      <c r="A20" s="77"/>
      <c r="B20" s="79"/>
      <c r="C20" s="79"/>
      <c r="D20" s="79"/>
      <c r="E20"/>
      <c r="F20" s="75"/>
      <c r="G20"/>
      <c r="H20" s="75"/>
      <c r="I20" s="70"/>
      <c r="J20" s="66"/>
      <c r="K20" s="69">
        <f t="shared" si="0"/>
        <v>0</v>
      </c>
    </row>
    <row r="21" spans="1:11" x14ac:dyDescent="0.25">
      <c r="A21" s="77"/>
      <c r="B21" s="79"/>
      <c r="C21" s="79"/>
      <c r="D21" s="79"/>
      <c r="E21" s="39"/>
      <c r="F21" s="75"/>
      <c r="G21" s="76"/>
      <c r="H21" s="75"/>
      <c r="I21" s="70"/>
      <c r="J21" s="66"/>
      <c r="K21" s="69">
        <f t="shared" si="0"/>
        <v>0</v>
      </c>
    </row>
    <row r="22" spans="1:11" ht="12.75" customHeight="1" x14ac:dyDescent="0.25">
      <c r="A22" s="43"/>
      <c r="B22" s="59"/>
      <c r="C22" s="36"/>
      <c r="D22" s="36"/>
      <c r="E22" s="39"/>
      <c r="F22" s="44"/>
      <c r="G22" s="39"/>
      <c r="H22" s="44"/>
      <c r="I22" s="82"/>
      <c r="J22" s="82"/>
      <c r="K22" s="69">
        <f t="shared" si="0"/>
        <v>0</v>
      </c>
    </row>
    <row r="23" spans="1:11" x14ac:dyDescent="0.25">
      <c r="A23" s="50"/>
      <c r="B23" s="51"/>
      <c r="C23" s="51"/>
      <c r="D23" s="51"/>
      <c r="E23" s="51"/>
      <c r="F23" s="51"/>
      <c r="G23" s="237" t="s">
        <v>86</v>
      </c>
      <c r="H23" s="238"/>
      <c r="I23" s="72">
        <f>SUM(I17:I22)</f>
        <v>55755583</v>
      </c>
      <c r="J23" s="72">
        <f>SUM(J17:J22)</f>
        <v>0</v>
      </c>
      <c r="K23" s="72">
        <f>SUM(K17:K22)</f>
        <v>55755583</v>
      </c>
    </row>
    <row r="24" spans="1:11" ht="12.75" customHeight="1" x14ac:dyDescent="0.25">
      <c r="A24" s="3"/>
      <c r="B24" s="3"/>
      <c r="C24" s="3"/>
      <c r="D24" s="3"/>
      <c r="E24" s="3"/>
      <c r="F24" s="3"/>
      <c r="G24" s="3"/>
      <c r="H24" s="3"/>
      <c r="I24" s="22"/>
      <c r="J24" s="81"/>
      <c r="K24" s="51"/>
    </row>
    <row r="25" spans="1:11"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1" ht="24.95" customHeight="1" x14ac:dyDescent="0.25">
      <c r="A26" s="156">
        <v>386250000</v>
      </c>
      <c r="B26" s="156"/>
      <c r="C26" s="156">
        <v>0</v>
      </c>
      <c r="D26" s="152">
        <f>+A26+B26-C26</f>
        <v>386250000</v>
      </c>
      <c r="E26" s="152">
        <f>+I23</f>
        <v>55755583</v>
      </c>
      <c r="F26" s="153">
        <f>+E26/D26</f>
        <v>0.14435102394822005</v>
      </c>
      <c r="G26" s="152">
        <f>+I13</f>
        <v>0</v>
      </c>
      <c r="H26" s="152">
        <f>+D26-E26-G26</f>
        <v>330494417</v>
      </c>
      <c r="I26" s="152">
        <f>+J23</f>
        <v>0</v>
      </c>
      <c r="J26" s="158">
        <f>+I26/D26</f>
        <v>0</v>
      </c>
      <c r="K26" s="152">
        <f>+K23</f>
        <v>55755583</v>
      </c>
    </row>
    <row r="27" spans="1:11"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9E242-EE6A-4C23-8FD0-71A79672F690}">
  <dimension ref="A1:K27"/>
  <sheetViews>
    <sheetView zoomScaleNormal="100" workbookViewId="0">
      <selection activeCell="I23" sqref="I23"/>
    </sheetView>
  </sheetViews>
  <sheetFormatPr baseColWidth="10" defaultRowHeight="15" x14ac:dyDescent="0.25"/>
  <cols>
    <col min="1" max="1" width="18"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45" t="s">
        <v>124</v>
      </c>
      <c r="B3" s="148" t="s">
        <v>123</v>
      </c>
      <c r="C3" s="145"/>
      <c r="D3" s="145"/>
      <c r="E3" s="146"/>
      <c r="F3" s="146"/>
      <c r="G3" s="146"/>
      <c r="H3" s="146"/>
      <c r="I3" s="146"/>
      <c r="J3" s="147"/>
      <c r="K3" s="147" t="s">
        <v>263</v>
      </c>
    </row>
    <row r="4" spans="1:11" ht="12.75" customHeight="1" x14ac:dyDescent="0.25">
      <c r="A4" s="3"/>
      <c r="B4" s="3"/>
      <c r="C4" s="3"/>
      <c r="D4" s="3"/>
      <c r="E4" s="3"/>
      <c r="F4" s="3"/>
      <c r="G4" s="3"/>
      <c r="H4" s="3"/>
      <c r="I4" s="3"/>
      <c r="J4" s="32"/>
      <c r="K4" s="33"/>
    </row>
    <row r="5" spans="1:11" x14ac:dyDescent="0.25">
      <c r="A5" s="239" t="s">
        <v>22</v>
      </c>
      <c r="B5" s="244" t="s">
        <v>85</v>
      </c>
      <c r="C5" s="173"/>
      <c r="D5" s="239" t="s">
        <v>51</v>
      </c>
      <c r="E5" s="241" t="s">
        <v>30</v>
      </c>
      <c r="F5" s="242"/>
      <c r="G5" s="242"/>
      <c r="H5" s="243"/>
      <c r="I5" s="239" t="s">
        <v>24</v>
      </c>
      <c r="J5" s="246" t="s">
        <v>34</v>
      </c>
      <c r="K5" s="247"/>
    </row>
    <row r="6" spans="1:11" x14ac:dyDescent="0.25">
      <c r="A6" s="240"/>
      <c r="B6" s="245"/>
      <c r="C6" s="174"/>
      <c r="D6" s="240"/>
      <c r="E6" s="241" t="s">
        <v>26</v>
      </c>
      <c r="F6" s="242"/>
      <c r="G6" s="242"/>
      <c r="H6" s="243"/>
      <c r="I6" s="240"/>
      <c r="J6" s="248"/>
      <c r="K6" s="249"/>
    </row>
    <row r="7" spans="1:11" ht="12.75" customHeight="1" x14ac:dyDescent="0.25">
      <c r="A7" s="36"/>
      <c r="B7" s="37"/>
      <c r="C7" s="38"/>
      <c r="D7" s="39"/>
      <c r="E7" s="37"/>
      <c r="F7" s="40"/>
      <c r="G7" s="41"/>
      <c r="H7" s="42"/>
      <c r="I7" s="38"/>
      <c r="J7" s="37"/>
      <c r="K7" s="38"/>
    </row>
    <row r="8" spans="1:11" ht="12.75" customHeight="1" x14ac:dyDescent="0.25">
      <c r="A8" s="36"/>
      <c r="B8" s="39"/>
      <c r="C8" s="44"/>
      <c r="D8" s="39"/>
      <c r="E8" s="39"/>
      <c r="F8" s="32"/>
      <c r="G8" s="46"/>
      <c r="H8" s="47"/>
      <c r="I8" s="44"/>
      <c r="J8" s="39"/>
      <c r="K8" s="44"/>
    </row>
    <row r="9" spans="1:11" ht="12.75" customHeight="1" x14ac:dyDescent="0.25">
      <c r="A9" s="36"/>
      <c r="B9" s="39"/>
      <c r="C9" s="44"/>
      <c r="D9" s="39"/>
      <c r="E9" s="39"/>
      <c r="F9" s="32"/>
      <c r="G9" s="46"/>
      <c r="H9" s="47"/>
      <c r="I9" s="44"/>
      <c r="J9" s="39"/>
      <c r="K9" s="44"/>
    </row>
    <row r="10" spans="1:11" ht="12.75" customHeight="1" x14ac:dyDescent="0.25">
      <c r="A10" s="99"/>
      <c r="B10" s="39"/>
      <c r="C10" s="44"/>
      <c r="D10" s="45"/>
      <c r="E10" s="39"/>
      <c r="F10" s="32"/>
      <c r="G10" s="46"/>
      <c r="H10" s="47"/>
      <c r="I10" s="165"/>
      <c r="J10" s="39"/>
      <c r="K10" s="44"/>
    </row>
    <row r="11" spans="1:11" ht="12.75" customHeight="1" x14ac:dyDescent="0.25">
      <c r="A11" s="99"/>
      <c r="B11" s="39"/>
      <c r="C11" s="44"/>
      <c r="D11" s="45"/>
      <c r="E11" s="39"/>
      <c r="F11" s="32"/>
      <c r="G11" s="46"/>
      <c r="H11" s="47"/>
      <c r="I11" s="165"/>
      <c r="J11" s="39"/>
      <c r="K11" s="44"/>
    </row>
    <row r="12" spans="1:11" ht="12.75" customHeight="1" x14ac:dyDescent="0.25">
      <c r="A12" s="43"/>
      <c r="B12" s="39"/>
      <c r="C12" s="44"/>
      <c r="D12" s="45"/>
      <c r="E12" s="39"/>
      <c r="F12" s="32"/>
      <c r="G12" s="46"/>
      <c r="H12" s="47"/>
      <c r="I12" s="66"/>
      <c r="J12" s="39"/>
      <c r="K12" s="44"/>
    </row>
    <row r="13" spans="1:11" x14ac:dyDescent="0.25">
      <c r="A13" s="50"/>
      <c r="B13" s="51"/>
      <c r="C13" s="51"/>
      <c r="D13" s="51"/>
      <c r="E13" s="51"/>
      <c r="F13" s="51"/>
      <c r="G13" s="237" t="s">
        <v>86</v>
      </c>
      <c r="H13" s="238"/>
      <c r="I13" s="68">
        <f>SUM(I7:I12)</f>
        <v>0</v>
      </c>
      <c r="J13" s="52"/>
      <c r="K13" s="53"/>
    </row>
    <row r="14" spans="1:11" ht="12.75" customHeight="1" x14ac:dyDescent="0.25">
      <c r="A14" s="3"/>
      <c r="B14" s="3"/>
      <c r="C14" s="3"/>
      <c r="D14" s="3"/>
      <c r="E14" s="3"/>
      <c r="F14" s="3"/>
      <c r="G14" s="3"/>
      <c r="H14" s="3"/>
      <c r="I14" s="22"/>
      <c r="J14" s="32"/>
      <c r="K14" s="44"/>
    </row>
    <row r="15" spans="1:11" x14ac:dyDescent="0.25">
      <c r="A15" s="239" t="s">
        <v>22</v>
      </c>
      <c r="B15" s="30" t="s">
        <v>31</v>
      </c>
      <c r="C15" s="169" t="s">
        <v>27</v>
      </c>
      <c r="D15" s="54" t="s">
        <v>27</v>
      </c>
      <c r="E15" s="241" t="s">
        <v>33</v>
      </c>
      <c r="F15" s="242"/>
      <c r="G15" s="242"/>
      <c r="H15" s="243"/>
      <c r="I15" s="239" t="s">
        <v>24</v>
      </c>
      <c r="J15" s="239" t="s">
        <v>23</v>
      </c>
      <c r="K15" s="169" t="s">
        <v>40</v>
      </c>
    </row>
    <row r="16" spans="1:11" x14ac:dyDescent="0.25">
      <c r="A16" s="240"/>
      <c r="B16" s="170" t="s">
        <v>32</v>
      </c>
      <c r="C16" s="170" t="s">
        <v>29</v>
      </c>
      <c r="D16" s="170" t="s">
        <v>28</v>
      </c>
      <c r="E16" s="241" t="s">
        <v>26</v>
      </c>
      <c r="F16" s="243"/>
      <c r="G16" s="241" t="s">
        <v>25</v>
      </c>
      <c r="H16" s="243"/>
      <c r="I16" s="240"/>
      <c r="J16" s="240"/>
      <c r="K16" s="170" t="s">
        <v>41</v>
      </c>
    </row>
    <row r="17" spans="1:11" ht="12.75" customHeight="1" x14ac:dyDescent="0.25">
      <c r="A17" s="222">
        <v>43524</v>
      </c>
      <c r="B17" s="221">
        <v>605</v>
      </c>
      <c r="C17" s="221">
        <v>464</v>
      </c>
      <c r="D17" s="221">
        <v>641</v>
      </c>
      <c r="E17" s="223" t="s">
        <v>282</v>
      </c>
      <c r="F17" s="224"/>
      <c r="G17" s="31" t="s">
        <v>252</v>
      </c>
      <c r="H17" s="44"/>
      <c r="I17" s="66">
        <v>54817324</v>
      </c>
      <c r="J17" s="57"/>
      <c r="K17" s="69">
        <f>+I17-J17</f>
        <v>54817324</v>
      </c>
    </row>
    <row r="18" spans="1:11" x14ac:dyDescent="0.25">
      <c r="A18" s="77"/>
      <c r="B18" s="141"/>
      <c r="C18" s="142"/>
      <c r="D18" s="143"/>
      <c r="E18" s="39"/>
      <c r="F18" s="75"/>
      <c r="G18" s="76"/>
      <c r="H18" s="75"/>
      <c r="I18" s="66"/>
      <c r="J18" s="70"/>
      <c r="K18" s="69">
        <f t="shared" ref="K18:K22" si="0">+I18-J18</f>
        <v>0</v>
      </c>
    </row>
    <row r="19" spans="1:11" x14ac:dyDescent="0.25">
      <c r="A19" s="77"/>
      <c r="B19" s="141"/>
      <c r="C19" s="79"/>
      <c r="D19" s="79"/>
      <c r="E19" s="76"/>
      <c r="F19" s="75"/>
      <c r="G19" s="76"/>
      <c r="H19" s="75"/>
      <c r="I19" s="66"/>
      <c r="J19" s="70"/>
      <c r="K19" s="69">
        <f t="shared" si="0"/>
        <v>0</v>
      </c>
    </row>
    <row r="20" spans="1:11" x14ac:dyDescent="0.25">
      <c r="A20" s="77"/>
      <c r="B20" s="141"/>
      <c r="C20" s="79"/>
      <c r="D20" s="79"/>
      <c r="E20" s="76"/>
      <c r="F20" s="75"/>
      <c r="G20" s="76"/>
      <c r="H20" s="75"/>
      <c r="I20" s="66"/>
      <c r="J20" s="70"/>
      <c r="K20" s="69">
        <f t="shared" si="0"/>
        <v>0</v>
      </c>
    </row>
    <row r="21" spans="1:11" x14ac:dyDescent="0.25">
      <c r="A21" s="77"/>
      <c r="B21" s="141"/>
      <c r="C21" s="79"/>
      <c r="D21" s="79"/>
      <c r="E21" s="76"/>
      <c r="F21" s="75"/>
      <c r="G21" s="76"/>
      <c r="H21" s="75"/>
      <c r="I21" s="66"/>
      <c r="J21" s="70"/>
      <c r="K21" s="69">
        <f t="shared" si="0"/>
        <v>0</v>
      </c>
    </row>
    <row r="22" spans="1:11" x14ac:dyDescent="0.25">
      <c r="A22" s="77"/>
      <c r="B22" s="141"/>
      <c r="C22" s="79"/>
      <c r="D22" s="79"/>
      <c r="E22" s="76"/>
      <c r="F22" s="75"/>
      <c r="G22" s="76"/>
      <c r="H22" s="75"/>
      <c r="I22" s="66"/>
      <c r="J22" s="70"/>
      <c r="K22" s="69">
        <f t="shared" si="0"/>
        <v>0</v>
      </c>
    </row>
    <row r="23" spans="1:11" x14ac:dyDescent="0.25">
      <c r="A23" s="50"/>
      <c r="B23" s="51"/>
      <c r="C23" s="51"/>
      <c r="D23" s="51"/>
      <c r="E23" s="51"/>
      <c r="F23" s="51"/>
      <c r="G23" s="237" t="s">
        <v>86</v>
      </c>
      <c r="H23" s="238"/>
      <c r="I23" s="72">
        <f>SUM(I17:I22)</f>
        <v>54817324</v>
      </c>
      <c r="J23" s="64">
        <f>SUM(J17:J22)</f>
        <v>0</v>
      </c>
      <c r="K23" s="64">
        <f>SUM(K17:K22)</f>
        <v>54817324</v>
      </c>
    </row>
    <row r="24" spans="1:11" ht="12.75" customHeight="1" x14ac:dyDescent="0.25">
      <c r="A24" s="3"/>
      <c r="B24" s="3"/>
      <c r="C24" s="3"/>
      <c r="D24" s="3"/>
      <c r="E24" s="3"/>
      <c r="F24" s="3"/>
      <c r="G24" s="3"/>
      <c r="H24" s="3"/>
      <c r="I24" s="22"/>
      <c r="J24" s="81"/>
      <c r="K24" s="109"/>
    </row>
    <row r="25" spans="1:11"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1" ht="24.95" customHeight="1" x14ac:dyDescent="0.25">
      <c r="A26" s="151">
        <v>71733000</v>
      </c>
      <c r="B26" s="151"/>
      <c r="C26" s="151">
        <v>0</v>
      </c>
      <c r="D26" s="152">
        <f>+A26+B26-C26</f>
        <v>71733000</v>
      </c>
      <c r="E26" s="152">
        <f>+I23</f>
        <v>54817324</v>
      </c>
      <c r="F26" s="153">
        <f>+E26/D26</f>
        <v>0.76418557707052537</v>
      </c>
      <c r="G26" s="152">
        <f>+I13</f>
        <v>0</v>
      </c>
      <c r="H26" s="152">
        <f>+D26-E26-G26</f>
        <v>16915676</v>
      </c>
      <c r="I26" s="157">
        <f>+J23</f>
        <v>0</v>
      </c>
      <c r="J26" s="158">
        <f>+I26/D26</f>
        <v>0</v>
      </c>
      <c r="K26" s="157">
        <f>+K23</f>
        <v>54817324</v>
      </c>
    </row>
    <row r="27" spans="1:11"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257ED-43B1-4B5B-A46B-212BBF8C113E}">
  <dimension ref="A1:K27"/>
  <sheetViews>
    <sheetView workbookViewId="0">
      <selection activeCell="I23" sqref="I23"/>
    </sheetView>
  </sheetViews>
  <sheetFormatPr baseColWidth="10" defaultRowHeight="15" x14ac:dyDescent="0.25"/>
  <cols>
    <col min="1" max="1" width="21.57031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45" t="s">
        <v>154</v>
      </c>
      <c r="B3" s="148" t="s">
        <v>210</v>
      </c>
      <c r="C3" s="145"/>
      <c r="D3" s="145"/>
      <c r="E3" s="146"/>
      <c r="F3" s="146"/>
      <c r="G3" s="146"/>
      <c r="H3" s="146"/>
      <c r="I3" s="146"/>
      <c r="J3" s="147"/>
      <c r="K3" s="147" t="s">
        <v>263</v>
      </c>
    </row>
    <row r="4" spans="1:11" ht="12.75" customHeight="1" x14ac:dyDescent="0.25">
      <c r="A4" s="3"/>
      <c r="B4" s="3"/>
      <c r="C4" s="3"/>
      <c r="D4" s="3"/>
      <c r="E4" s="3"/>
      <c r="F4" s="3"/>
      <c r="G4" s="3"/>
      <c r="H4" s="3"/>
      <c r="I4" s="3"/>
      <c r="J4" s="32"/>
      <c r="K4" s="33"/>
    </row>
    <row r="5" spans="1:11" x14ac:dyDescent="0.25">
      <c r="A5" s="239" t="s">
        <v>22</v>
      </c>
      <c r="B5" s="244" t="s">
        <v>85</v>
      </c>
      <c r="C5" s="173"/>
      <c r="D5" s="239" t="s">
        <v>51</v>
      </c>
      <c r="E5" s="241" t="s">
        <v>30</v>
      </c>
      <c r="F5" s="242"/>
      <c r="G5" s="242"/>
      <c r="H5" s="243"/>
      <c r="I5" s="239" t="s">
        <v>24</v>
      </c>
      <c r="J5" s="246" t="s">
        <v>34</v>
      </c>
      <c r="K5" s="247"/>
    </row>
    <row r="6" spans="1:11" x14ac:dyDescent="0.25">
      <c r="A6" s="240"/>
      <c r="B6" s="245"/>
      <c r="C6" s="174"/>
      <c r="D6" s="240"/>
      <c r="E6" s="241" t="s">
        <v>26</v>
      </c>
      <c r="F6" s="242"/>
      <c r="G6" s="242"/>
      <c r="H6" s="243"/>
      <c r="I6" s="240"/>
      <c r="J6" s="248"/>
      <c r="K6" s="249"/>
    </row>
    <row r="7" spans="1:11" ht="12.75" customHeight="1" x14ac:dyDescent="0.25">
      <c r="A7" s="36"/>
      <c r="B7" s="37"/>
      <c r="C7" s="38"/>
      <c r="D7" s="39"/>
      <c r="E7" s="37"/>
      <c r="F7" s="40"/>
      <c r="G7" s="41"/>
      <c r="H7" s="42"/>
      <c r="I7" s="38"/>
      <c r="J7" s="37"/>
      <c r="K7" s="38"/>
    </row>
    <row r="8" spans="1:11" ht="12.75" customHeight="1" x14ac:dyDescent="0.25">
      <c r="A8" s="36"/>
      <c r="B8" s="39"/>
      <c r="C8" s="44"/>
      <c r="D8" s="39"/>
      <c r="E8" s="39"/>
      <c r="F8" s="32"/>
      <c r="G8" s="46"/>
      <c r="H8" s="47"/>
      <c r="I8" s="44"/>
      <c r="J8" s="39"/>
      <c r="K8" s="44"/>
    </row>
    <row r="9" spans="1:11" ht="12.75" customHeight="1" x14ac:dyDescent="0.25">
      <c r="A9" s="36"/>
      <c r="B9" s="39"/>
      <c r="C9" s="44"/>
      <c r="D9" s="39"/>
      <c r="E9" s="39"/>
      <c r="F9" s="32"/>
      <c r="G9" s="46"/>
      <c r="H9" s="47"/>
      <c r="I9" s="44"/>
      <c r="J9" s="39"/>
      <c r="K9" s="44"/>
    </row>
    <row r="10" spans="1:11" ht="12.75" customHeight="1" x14ac:dyDescent="0.25">
      <c r="A10" s="99"/>
      <c r="B10" s="39"/>
      <c r="C10" s="44"/>
      <c r="D10" s="45"/>
      <c r="E10" s="39"/>
      <c r="F10" s="32"/>
      <c r="G10" s="46"/>
      <c r="H10" s="47"/>
      <c r="I10" s="165"/>
      <c r="J10" s="39"/>
      <c r="K10" s="44"/>
    </row>
    <row r="11" spans="1:11" ht="12.75" customHeight="1" x14ac:dyDescent="0.25">
      <c r="A11" s="99"/>
      <c r="B11" s="39"/>
      <c r="C11" s="44"/>
      <c r="D11" s="45"/>
      <c r="E11" s="39"/>
      <c r="F11" s="32"/>
      <c r="G11" s="46"/>
      <c r="H11" s="47"/>
      <c r="I11" s="165"/>
      <c r="J11" s="39"/>
      <c r="K11" s="44"/>
    </row>
    <row r="12" spans="1:11" ht="12.75" customHeight="1" x14ac:dyDescent="0.25">
      <c r="A12" s="43"/>
      <c r="B12" s="48"/>
      <c r="C12" s="49"/>
      <c r="D12" s="39"/>
      <c r="E12" s="39"/>
      <c r="F12" s="32"/>
      <c r="G12" s="46"/>
      <c r="H12" s="47"/>
      <c r="I12" s="67"/>
      <c r="J12" s="39"/>
      <c r="K12" s="44"/>
    </row>
    <row r="13" spans="1:11" x14ac:dyDescent="0.25">
      <c r="A13" s="50"/>
      <c r="B13" s="51"/>
      <c r="C13" s="51"/>
      <c r="D13" s="51"/>
      <c r="E13" s="51"/>
      <c r="F13" s="51"/>
      <c r="G13" s="237" t="s">
        <v>86</v>
      </c>
      <c r="H13" s="238"/>
      <c r="I13" s="68">
        <f>SUM(I7:I12)</f>
        <v>0</v>
      </c>
      <c r="J13" s="52"/>
      <c r="K13" s="53"/>
    </row>
    <row r="14" spans="1:11" ht="12.75" customHeight="1" x14ac:dyDescent="0.25">
      <c r="A14" s="3"/>
      <c r="B14" s="3"/>
      <c r="C14" s="3"/>
      <c r="D14" s="3"/>
      <c r="E14" s="3"/>
      <c r="F14" s="3"/>
      <c r="G14" s="3"/>
      <c r="H14" s="3"/>
      <c r="I14" s="85"/>
      <c r="J14" s="32"/>
      <c r="K14" s="44"/>
    </row>
    <row r="15" spans="1:11" x14ac:dyDescent="0.25">
      <c r="A15" s="239" t="s">
        <v>22</v>
      </c>
      <c r="B15" s="30" t="s">
        <v>31</v>
      </c>
      <c r="C15" s="169" t="s">
        <v>27</v>
      </c>
      <c r="D15" s="54" t="s">
        <v>27</v>
      </c>
      <c r="E15" s="241" t="s">
        <v>33</v>
      </c>
      <c r="F15" s="242"/>
      <c r="G15" s="242"/>
      <c r="H15" s="243"/>
      <c r="I15" s="239" t="s">
        <v>24</v>
      </c>
      <c r="J15" s="239" t="s">
        <v>23</v>
      </c>
      <c r="K15" s="169" t="s">
        <v>40</v>
      </c>
    </row>
    <row r="16" spans="1:11" x14ac:dyDescent="0.25">
      <c r="A16" s="240"/>
      <c r="B16" s="170" t="s">
        <v>32</v>
      </c>
      <c r="C16" s="170" t="s">
        <v>29</v>
      </c>
      <c r="D16" s="170" t="s">
        <v>28</v>
      </c>
      <c r="E16" s="241" t="s">
        <v>26</v>
      </c>
      <c r="F16" s="243"/>
      <c r="G16" s="241" t="s">
        <v>25</v>
      </c>
      <c r="H16" s="243"/>
      <c r="I16" s="240"/>
      <c r="J16" s="240"/>
      <c r="K16" s="170" t="s">
        <v>41</v>
      </c>
    </row>
    <row r="17" spans="1:11" ht="12.75" customHeight="1" x14ac:dyDescent="0.25">
      <c r="A17" s="36"/>
      <c r="B17" s="36"/>
      <c r="C17" s="36"/>
      <c r="D17" s="36"/>
      <c r="E17" s="39"/>
      <c r="F17" s="44"/>
      <c r="G17" s="39"/>
      <c r="H17" s="44"/>
      <c r="I17" s="57"/>
      <c r="J17" s="57"/>
      <c r="K17" s="69">
        <f>+I17-J17</f>
        <v>0</v>
      </c>
    </row>
    <row r="18" spans="1:11" x14ac:dyDescent="0.25">
      <c r="A18" s="77"/>
      <c r="B18" s="78"/>
      <c r="C18" s="79"/>
      <c r="D18" s="79"/>
      <c r="E18" s="80"/>
      <c r="F18" s="75"/>
      <c r="G18" s="76"/>
      <c r="H18" s="75"/>
      <c r="I18" s="87"/>
      <c r="J18" s="87"/>
      <c r="K18" s="69">
        <f t="shared" ref="K18:K22" si="0">+I18-J18</f>
        <v>0</v>
      </c>
    </row>
    <row r="19" spans="1:11" x14ac:dyDescent="0.25">
      <c r="A19" s="77"/>
      <c r="B19" s="78"/>
      <c r="C19" s="79"/>
      <c r="D19" s="79"/>
      <c r="E19" s="86"/>
      <c r="F19" s="75"/>
      <c r="G19" s="76"/>
      <c r="H19" s="75"/>
      <c r="I19" s="87"/>
      <c r="J19" s="69"/>
      <c r="K19" s="69">
        <f t="shared" si="0"/>
        <v>0</v>
      </c>
    </row>
    <row r="20" spans="1:11" x14ac:dyDescent="0.25">
      <c r="A20" s="77"/>
      <c r="B20" s="78"/>
      <c r="C20" s="79"/>
      <c r="D20" s="79"/>
      <c r="E20"/>
      <c r="F20" s="75"/>
      <c r="G20"/>
      <c r="H20" s="75"/>
      <c r="I20" s="70"/>
      <c r="J20" s="66"/>
      <c r="K20" s="69">
        <f t="shared" si="0"/>
        <v>0</v>
      </c>
    </row>
    <row r="21" spans="1:11" x14ac:dyDescent="0.25">
      <c r="A21" s="77"/>
      <c r="B21" s="78"/>
      <c r="C21" s="79"/>
      <c r="D21" s="79"/>
      <c r="E21" s="39"/>
      <c r="F21" s="75"/>
      <c r="G21" s="76"/>
      <c r="H21" s="75"/>
      <c r="I21" s="70"/>
      <c r="J21" s="66"/>
      <c r="K21" s="69">
        <f t="shared" si="0"/>
        <v>0</v>
      </c>
    </row>
    <row r="22" spans="1:11" ht="12.75" customHeight="1" x14ac:dyDescent="0.25">
      <c r="A22" s="43"/>
      <c r="B22" s="58"/>
      <c r="C22" s="36"/>
      <c r="D22" s="36"/>
      <c r="E22" s="39"/>
      <c r="F22" s="44"/>
      <c r="G22" s="39"/>
      <c r="H22" s="44"/>
      <c r="I22" s="82"/>
      <c r="J22" s="82"/>
      <c r="K22" s="69">
        <f t="shared" si="0"/>
        <v>0</v>
      </c>
    </row>
    <row r="23" spans="1:11" x14ac:dyDescent="0.25">
      <c r="A23" s="50"/>
      <c r="B23" s="51"/>
      <c r="C23" s="51"/>
      <c r="D23" s="51"/>
      <c r="E23" s="51"/>
      <c r="F23" s="51"/>
      <c r="G23" s="237" t="s">
        <v>86</v>
      </c>
      <c r="H23" s="238"/>
      <c r="I23" s="72">
        <f>SUM(I17:I22)</f>
        <v>0</v>
      </c>
      <c r="J23" s="72">
        <f>SUM(J17:J22)</f>
        <v>0</v>
      </c>
      <c r="K23" s="72">
        <f>SUM(K17:K22)</f>
        <v>0</v>
      </c>
    </row>
    <row r="24" spans="1:11" ht="12.75" customHeight="1" x14ac:dyDescent="0.25">
      <c r="A24" s="3"/>
      <c r="B24" s="3"/>
      <c r="C24" s="3"/>
      <c r="D24" s="3"/>
      <c r="E24" s="3"/>
      <c r="F24" s="3"/>
      <c r="G24" s="3"/>
      <c r="H24" s="3"/>
      <c r="I24" s="22"/>
      <c r="J24" s="81"/>
      <c r="K24" s="51"/>
    </row>
    <row r="25" spans="1:11"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1" ht="24.95" customHeight="1" x14ac:dyDescent="0.25">
      <c r="A26" s="156">
        <v>868718000</v>
      </c>
      <c r="B26" s="156"/>
      <c r="C26" s="156">
        <v>0</v>
      </c>
      <c r="D26" s="152">
        <f>+A26+B26-C26</f>
        <v>868718000</v>
      </c>
      <c r="E26" s="152">
        <f>+I23</f>
        <v>0</v>
      </c>
      <c r="F26" s="153">
        <f>+E26/D26</f>
        <v>0</v>
      </c>
      <c r="G26" s="152">
        <f>+I13</f>
        <v>0</v>
      </c>
      <c r="H26" s="152">
        <f>+D26-E26-G26</f>
        <v>868718000</v>
      </c>
      <c r="I26" s="152">
        <f>+J23</f>
        <v>0</v>
      </c>
      <c r="J26" s="158">
        <f>+I26/D26</f>
        <v>0</v>
      </c>
      <c r="K26" s="152">
        <f>+K23</f>
        <v>0</v>
      </c>
    </row>
    <row r="27" spans="1:11"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7"/>
  <sheetViews>
    <sheetView workbookViewId="0">
      <selection activeCell="B3" sqref="B3"/>
    </sheetView>
  </sheetViews>
  <sheetFormatPr baseColWidth="10" defaultRowHeight="15" x14ac:dyDescent="0.25"/>
  <cols>
    <col min="1" max="1" width="21.425781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45" t="s">
        <v>155</v>
      </c>
      <c r="B3" s="148" t="s">
        <v>156</v>
      </c>
      <c r="C3" s="145"/>
      <c r="D3" s="145"/>
      <c r="E3" s="146"/>
      <c r="F3" s="146"/>
      <c r="G3" s="146"/>
      <c r="H3" s="146"/>
      <c r="I3" s="146"/>
      <c r="J3" s="146"/>
      <c r="K3" s="147" t="s">
        <v>263</v>
      </c>
    </row>
    <row r="4" spans="1:11" ht="12.75" customHeight="1" x14ac:dyDescent="0.25">
      <c r="A4" s="3"/>
      <c r="B4" s="3"/>
      <c r="C4" s="3"/>
      <c r="D4" s="3"/>
      <c r="E4" s="3"/>
      <c r="F4" s="3"/>
      <c r="G4" s="3"/>
      <c r="H4" s="3"/>
      <c r="I4" s="3"/>
      <c r="J4" s="32"/>
      <c r="K4" s="33"/>
    </row>
    <row r="5" spans="1:11" x14ac:dyDescent="0.25">
      <c r="A5" s="239" t="s">
        <v>22</v>
      </c>
      <c r="B5" s="244" t="s">
        <v>85</v>
      </c>
      <c r="C5" s="34"/>
      <c r="D5" s="239" t="s">
        <v>51</v>
      </c>
      <c r="E5" s="241" t="s">
        <v>30</v>
      </c>
      <c r="F5" s="242"/>
      <c r="G5" s="242"/>
      <c r="H5" s="243"/>
      <c r="I5" s="239" t="s">
        <v>24</v>
      </c>
      <c r="J5" s="246" t="s">
        <v>34</v>
      </c>
      <c r="K5" s="247"/>
    </row>
    <row r="6" spans="1:11" x14ac:dyDescent="0.25">
      <c r="A6" s="240"/>
      <c r="B6" s="245"/>
      <c r="C6" s="35"/>
      <c r="D6" s="240"/>
      <c r="E6" s="241" t="s">
        <v>26</v>
      </c>
      <c r="F6" s="242"/>
      <c r="G6" s="242"/>
      <c r="H6" s="243"/>
      <c r="I6" s="240"/>
      <c r="J6" s="248"/>
      <c r="K6" s="249"/>
    </row>
    <row r="7" spans="1:11" x14ac:dyDescent="0.25">
      <c r="A7" s="43"/>
      <c r="B7" s="37"/>
      <c r="C7" s="40"/>
      <c r="D7" s="95"/>
      <c r="E7" s="37"/>
      <c r="F7" s="40"/>
      <c r="G7" s="41"/>
      <c r="H7" s="42"/>
      <c r="I7" s="69"/>
      <c r="J7" s="37"/>
      <c r="K7" s="42"/>
    </row>
    <row r="8" spans="1:11" x14ac:dyDescent="0.25">
      <c r="A8" s="43"/>
      <c r="B8" s="39"/>
      <c r="C8" s="32"/>
      <c r="D8" s="95"/>
      <c r="E8" s="39"/>
      <c r="F8" s="32"/>
      <c r="G8" s="46"/>
      <c r="H8" s="47"/>
      <c r="I8" s="66"/>
      <c r="J8" s="39"/>
      <c r="K8" s="47"/>
    </row>
    <row r="9" spans="1:11" x14ac:dyDescent="0.25">
      <c r="A9" s="43"/>
      <c r="B9" s="39"/>
      <c r="C9" s="32"/>
      <c r="D9" s="95"/>
      <c r="E9" s="39"/>
      <c r="F9" s="32"/>
      <c r="G9" s="46"/>
      <c r="H9" s="47"/>
      <c r="I9" s="66"/>
      <c r="J9" s="39"/>
      <c r="K9" s="47"/>
    </row>
    <row r="10" spans="1:11" x14ac:dyDescent="0.25">
      <c r="A10" s="43"/>
      <c r="B10" s="39"/>
      <c r="C10" s="32"/>
      <c r="D10" s="95"/>
      <c r="E10" s="39"/>
      <c r="F10" s="32"/>
      <c r="G10" s="46"/>
      <c r="H10" s="47"/>
      <c r="I10" s="66"/>
      <c r="J10" s="39"/>
      <c r="K10" s="47"/>
    </row>
    <row r="11" spans="1:11" x14ac:dyDescent="0.25">
      <c r="A11" s="43"/>
      <c r="B11" s="39"/>
      <c r="C11" s="32"/>
      <c r="D11" s="95"/>
      <c r="E11" s="39"/>
      <c r="F11" s="32"/>
      <c r="G11" s="46"/>
      <c r="H11" s="47"/>
      <c r="I11" s="66"/>
      <c r="J11" s="39"/>
      <c r="K11" s="47"/>
    </row>
    <row r="12" spans="1:11" ht="12.75" customHeight="1" x14ac:dyDescent="0.25">
      <c r="A12" s="43"/>
      <c r="B12" s="39"/>
      <c r="C12" s="32"/>
      <c r="D12" s="39"/>
      <c r="E12" s="39"/>
      <c r="F12" s="32"/>
      <c r="G12" s="46"/>
      <c r="H12" s="47"/>
      <c r="I12" s="49"/>
      <c r="J12" s="39"/>
      <c r="K12" s="44"/>
    </row>
    <row r="13" spans="1:11" x14ac:dyDescent="0.25">
      <c r="A13" s="50"/>
      <c r="B13" s="51"/>
      <c r="C13" s="51"/>
      <c r="D13" s="51"/>
      <c r="E13" s="51"/>
      <c r="F13" s="51"/>
      <c r="G13" s="237" t="s">
        <v>86</v>
      </c>
      <c r="H13" s="238"/>
      <c r="I13" s="68">
        <f>SUM(I7:I12)</f>
        <v>0</v>
      </c>
      <c r="J13" s="52"/>
      <c r="K13" s="53"/>
    </row>
    <row r="14" spans="1:11" ht="12.75" customHeight="1" x14ac:dyDescent="0.25">
      <c r="A14" s="3"/>
      <c r="B14" s="3"/>
      <c r="C14" s="3"/>
      <c r="D14" s="3"/>
      <c r="E14" s="3"/>
      <c r="F14" s="3"/>
      <c r="G14" s="3"/>
      <c r="H14" s="3"/>
      <c r="I14" s="94"/>
      <c r="J14" s="32"/>
      <c r="K14" s="44"/>
    </row>
    <row r="15" spans="1:11" x14ac:dyDescent="0.25">
      <c r="A15" s="239" t="s">
        <v>22</v>
      </c>
      <c r="B15" s="30" t="s">
        <v>31</v>
      </c>
      <c r="C15" s="55" t="s">
        <v>27</v>
      </c>
      <c r="D15" s="54" t="s">
        <v>27</v>
      </c>
      <c r="E15" s="241" t="s">
        <v>33</v>
      </c>
      <c r="F15" s="242"/>
      <c r="G15" s="242"/>
      <c r="H15" s="243"/>
      <c r="I15" s="239" t="s">
        <v>24</v>
      </c>
      <c r="J15" s="239" t="s">
        <v>23</v>
      </c>
      <c r="K15" s="55" t="s">
        <v>40</v>
      </c>
    </row>
    <row r="16" spans="1:11" x14ac:dyDescent="0.25">
      <c r="A16" s="240"/>
      <c r="B16" s="56" t="s">
        <v>32</v>
      </c>
      <c r="C16" s="56" t="s">
        <v>29</v>
      </c>
      <c r="D16" s="56" t="s">
        <v>28</v>
      </c>
      <c r="E16" s="241" t="s">
        <v>26</v>
      </c>
      <c r="F16" s="243"/>
      <c r="G16" s="241" t="s">
        <v>25</v>
      </c>
      <c r="H16" s="243"/>
      <c r="I16" s="240"/>
      <c r="J16" s="240"/>
      <c r="K16" s="56" t="s">
        <v>41</v>
      </c>
    </row>
    <row r="17" spans="1:11" ht="12.75" customHeight="1" x14ac:dyDescent="0.25">
      <c r="A17" s="43">
        <v>43508</v>
      </c>
      <c r="B17" s="221" t="s">
        <v>221</v>
      </c>
      <c r="C17" s="59">
        <v>560</v>
      </c>
      <c r="D17" s="59">
        <v>524</v>
      </c>
      <c r="E17" s="39" t="s">
        <v>222</v>
      </c>
      <c r="F17" s="61"/>
      <c r="G17" s="76" t="s">
        <v>232</v>
      </c>
      <c r="H17" s="61"/>
      <c r="I17" s="69">
        <v>385026</v>
      </c>
      <c r="J17" s="69">
        <v>385026</v>
      </c>
      <c r="K17" s="69">
        <f t="shared" ref="K17:K22" si="0">+I17-J17</f>
        <v>0</v>
      </c>
    </row>
    <row r="18" spans="1:11" ht="12.75" customHeight="1" x14ac:dyDescent="0.25">
      <c r="A18" s="88"/>
      <c r="B18" s="36"/>
      <c r="C18" s="36"/>
      <c r="D18" s="36"/>
      <c r="E18" s="39"/>
      <c r="F18" s="44"/>
      <c r="G18" s="39"/>
      <c r="H18" s="44"/>
      <c r="I18" s="47"/>
      <c r="J18" s="36"/>
      <c r="K18" s="69">
        <f t="shared" si="0"/>
        <v>0</v>
      </c>
    </row>
    <row r="19" spans="1:11" ht="12.75" customHeight="1" x14ac:dyDescent="0.25">
      <c r="A19" s="88"/>
      <c r="B19" s="36"/>
      <c r="C19" s="36"/>
      <c r="D19" s="36"/>
      <c r="E19" s="39"/>
      <c r="F19" s="44"/>
      <c r="G19" s="39"/>
      <c r="H19" s="44"/>
      <c r="I19" s="47"/>
      <c r="J19" s="36"/>
      <c r="K19" s="69">
        <f t="shared" si="0"/>
        <v>0</v>
      </c>
    </row>
    <row r="20" spans="1:11" x14ac:dyDescent="0.25">
      <c r="A20" s="43"/>
      <c r="B20" s="58"/>
      <c r="C20" s="59"/>
      <c r="D20" s="59"/>
      <c r="E20" s="39"/>
      <c r="F20" s="61"/>
      <c r="G20" s="76"/>
      <c r="H20" s="61"/>
      <c r="I20" s="69"/>
      <c r="J20" s="69"/>
      <c r="K20" s="69">
        <f t="shared" si="0"/>
        <v>0</v>
      </c>
    </row>
    <row r="21" spans="1:11" x14ac:dyDescent="0.25">
      <c r="A21" s="43"/>
      <c r="B21" s="58"/>
      <c r="C21" s="59"/>
      <c r="D21" s="59"/>
      <c r="E21" s="39"/>
      <c r="F21" s="61"/>
      <c r="G21" s="76"/>
      <c r="H21" s="61"/>
      <c r="I21" s="69"/>
      <c r="J21" s="69"/>
      <c r="K21" s="69">
        <f t="shared" si="0"/>
        <v>0</v>
      </c>
    </row>
    <row r="22" spans="1:11" ht="12.75" customHeight="1" x14ac:dyDescent="0.25">
      <c r="A22" s="43"/>
      <c r="B22" s="36"/>
      <c r="C22" s="36"/>
      <c r="D22" s="36"/>
      <c r="E22" s="39"/>
      <c r="F22" s="44"/>
      <c r="G22" s="39"/>
      <c r="H22" s="44"/>
      <c r="I22" s="82"/>
      <c r="J22" s="82"/>
      <c r="K22" s="69">
        <f t="shared" si="0"/>
        <v>0</v>
      </c>
    </row>
    <row r="23" spans="1:11" x14ac:dyDescent="0.25">
      <c r="A23" s="50"/>
      <c r="B23" s="51"/>
      <c r="C23" s="51"/>
      <c r="D23" s="51"/>
      <c r="E23" s="51"/>
      <c r="F23" s="51"/>
      <c r="G23" s="237" t="s">
        <v>86</v>
      </c>
      <c r="H23" s="238"/>
      <c r="I23" s="72">
        <f>SUM(I17:I22)</f>
        <v>385026</v>
      </c>
      <c r="J23" s="72">
        <f>SUM(J17:J22)</f>
        <v>385026</v>
      </c>
      <c r="K23" s="72">
        <f>SUM(K17:K22)</f>
        <v>0</v>
      </c>
    </row>
    <row r="24" spans="1:11" ht="12.75" customHeight="1" x14ac:dyDescent="0.25">
      <c r="A24" s="51"/>
      <c r="B24" s="51"/>
      <c r="C24" s="51"/>
      <c r="D24" s="51"/>
      <c r="E24" s="51"/>
      <c r="F24" s="51"/>
      <c r="G24" s="51"/>
      <c r="H24" s="51"/>
      <c r="I24" s="109"/>
      <c r="J24" s="85"/>
      <c r="K24" s="51"/>
    </row>
    <row r="25" spans="1:11"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1" ht="24.95" customHeight="1" x14ac:dyDescent="0.25">
      <c r="A26" s="156">
        <v>6839000</v>
      </c>
      <c r="B26" s="156"/>
      <c r="C26" s="156">
        <v>0</v>
      </c>
      <c r="D26" s="152">
        <f>+A26+B26-C26</f>
        <v>6839000</v>
      </c>
      <c r="E26" s="152">
        <f>+I23</f>
        <v>385026</v>
      </c>
      <c r="F26" s="153">
        <f>+E26/D26</f>
        <v>5.6298581663985964E-2</v>
      </c>
      <c r="G26" s="152">
        <f>+I13</f>
        <v>0</v>
      </c>
      <c r="H26" s="152">
        <f>+D26-E26-G26</f>
        <v>6453974</v>
      </c>
      <c r="I26" s="152">
        <f>+J23</f>
        <v>385026</v>
      </c>
      <c r="J26" s="158">
        <f>+I26/D26</f>
        <v>5.6298581663985964E-2</v>
      </c>
      <c r="K26" s="152">
        <f>+K23</f>
        <v>0</v>
      </c>
    </row>
    <row r="27" spans="1:11"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G23:H23"/>
    <mergeCell ref="E15:H15"/>
    <mergeCell ref="E16:F16"/>
    <mergeCell ref="G16:H16"/>
    <mergeCell ref="E5:H5"/>
    <mergeCell ref="E6:H6"/>
    <mergeCell ref="G13:H13"/>
    <mergeCell ref="A5:A6"/>
    <mergeCell ref="J15:J16"/>
    <mergeCell ref="I15:I16"/>
    <mergeCell ref="A15:A16"/>
    <mergeCell ref="B5:B6"/>
    <mergeCell ref="D5:D6"/>
    <mergeCell ref="I5:I6"/>
    <mergeCell ref="J5:K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5BDB7-A6C5-4B52-80E3-74E2D21FC825}">
  <dimension ref="A1:K27"/>
  <sheetViews>
    <sheetView workbookViewId="0">
      <selection activeCell="I23" sqref="I23"/>
    </sheetView>
  </sheetViews>
  <sheetFormatPr baseColWidth="10" defaultRowHeight="15" x14ac:dyDescent="0.25"/>
  <cols>
    <col min="1" max="1" width="22.71093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45" t="s">
        <v>158</v>
      </c>
      <c r="B3" s="148" t="s">
        <v>157</v>
      </c>
      <c r="C3" s="145"/>
      <c r="D3" s="145"/>
      <c r="E3" s="146"/>
      <c r="F3" s="146"/>
      <c r="G3" s="146"/>
      <c r="H3" s="146"/>
      <c r="I3" s="146"/>
      <c r="J3" s="146"/>
      <c r="K3" s="147" t="s">
        <v>263</v>
      </c>
    </row>
    <row r="4" spans="1:11" ht="12.75" customHeight="1" x14ac:dyDescent="0.25">
      <c r="A4" s="3"/>
      <c r="B4" s="3"/>
      <c r="C4" s="3"/>
      <c r="D4" s="3"/>
      <c r="E4" s="3"/>
      <c r="F4" s="3"/>
      <c r="G4" s="3"/>
      <c r="H4" s="3"/>
      <c r="I4" s="3"/>
      <c r="J4" s="32"/>
      <c r="K4" s="33"/>
    </row>
    <row r="5" spans="1:11" x14ac:dyDescent="0.25">
      <c r="A5" s="239" t="s">
        <v>22</v>
      </c>
      <c r="B5" s="244" t="s">
        <v>85</v>
      </c>
      <c r="C5" s="173"/>
      <c r="D5" s="239" t="s">
        <v>51</v>
      </c>
      <c r="E5" s="241" t="s">
        <v>30</v>
      </c>
      <c r="F5" s="242"/>
      <c r="G5" s="242"/>
      <c r="H5" s="243"/>
      <c r="I5" s="239" t="s">
        <v>24</v>
      </c>
      <c r="J5" s="246" t="s">
        <v>34</v>
      </c>
      <c r="K5" s="247"/>
    </row>
    <row r="6" spans="1:11" x14ac:dyDescent="0.25">
      <c r="A6" s="240"/>
      <c r="B6" s="245"/>
      <c r="C6" s="174"/>
      <c r="D6" s="240"/>
      <c r="E6" s="241" t="s">
        <v>26</v>
      </c>
      <c r="F6" s="242"/>
      <c r="G6" s="242"/>
      <c r="H6" s="243"/>
      <c r="I6" s="240"/>
      <c r="J6" s="248"/>
      <c r="K6" s="249"/>
    </row>
    <row r="7" spans="1:11" x14ac:dyDescent="0.25">
      <c r="A7" s="43"/>
      <c r="B7" s="37"/>
      <c r="C7" s="40"/>
      <c r="D7" s="95"/>
      <c r="E7" s="37"/>
      <c r="F7" s="40"/>
      <c r="G7" s="41"/>
      <c r="H7" s="42"/>
      <c r="I7" s="69"/>
      <c r="J7" s="37"/>
      <c r="K7" s="42"/>
    </row>
    <row r="8" spans="1:11" x14ac:dyDescent="0.25">
      <c r="A8" s="43"/>
      <c r="B8" s="39"/>
      <c r="C8" s="32"/>
      <c r="D8" s="95"/>
      <c r="E8" s="39"/>
      <c r="F8" s="32"/>
      <c r="G8" s="46"/>
      <c r="H8" s="47"/>
      <c r="I8" s="66"/>
      <c r="J8" s="39"/>
      <c r="K8" s="47"/>
    </row>
    <row r="9" spans="1:11" x14ac:dyDescent="0.25">
      <c r="A9" s="43"/>
      <c r="B9" s="39"/>
      <c r="C9" s="32"/>
      <c r="D9" s="95"/>
      <c r="E9" s="39"/>
      <c r="F9" s="32"/>
      <c r="G9" s="46"/>
      <c r="H9" s="47"/>
      <c r="I9" s="66"/>
      <c r="J9" s="39"/>
      <c r="K9" s="47"/>
    </row>
    <row r="10" spans="1:11" x14ac:dyDescent="0.25">
      <c r="A10" s="43"/>
      <c r="B10" s="39"/>
      <c r="C10" s="32"/>
      <c r="D10" s="95"/>
      <c r="E10" s="39"/>
      <c r="F10" s="32"/>
      <c r="G10" s="46"/>
      <c r="H10" s="47"/>
      <c r="I10" s="66"/>
      <c r="J10" s="39"/>
      <c r="K10" s="47"/>
    </row>
    <row r="11" spans="1:11" x14ac:dyDescent="0.25">
      <c r="A11" s="43"/>
      <c r="B11" s="39"/>
      <c r="C11" s="32"/>
      <c r="D11" s="95"/>
      <c r="E11" s="39"/>
      <c r="F11" s="32"/>
      <c r="G11" s="46"/>
      <c r="H11" s="47"/>
      <c r="I11" s="66"/>
      <c r="J11" s="39"/>
      <c r="K11" s="47"/>
    </row>
    <row r="12" spans="1:11" ht="12.75" customHeight="1" x14ac:dyDescent="0.25">
      <c r="A12" s="43"/>
      <c r="B12" s="39"/>
      <c r="C12" s="32"/>
      <c r="D12" s="39"/>
      <c r="E12" s="39"/>
      <c r="F12" s="32"/>
      <c r="G12" s="46"/>
      <c r="H12" s="47"/>
      <c r="I12" s="49"/>
      <c r="J12" s="39"/>
      <c r="K12" s="44"/>
    </row>
    <row r="13" spans="1:11" x14ac:dyDescent="0.25">
      <c r="A13" s="50"/>
      <c r="B13" s="51"/>
      <c r="C13" s="51"/>
      <c r="D13" s="51"/>
      <c r="E13" s="51"/>
      <c r="F13" s="51"/>
      <c r="G13" s="237" t="s">
        <v>86</v>
      </c>
      <c r="H13" s="238"/>
      <c r="I13" s="68">
        <f>SUM(I7:I12)</f>
        <v>0</v>
      </c>
      <c r="J13" s="52"/>
      <c r="K13" s="53"/>
    </row>
    <row r="14" spans="1:11" ht="12.75" customHeight="1" x14ac:dyDescent="0.25">
      <c r="A14" s="3"/>
      <c r="B14" s="3"/>
      <c r="C14" s="3"/>
      <c r="D14" s="3"/>
      <c r="E14" s="3"/>
      <c r="F14" s="3"/>
      <c r="G14" s="3"/>
      <c r="H14" s="3"/>
      <c r="I14" s="94"/>
      <c r="J14" s="32"/>
      <c r="K14" s="44"/>
    </row>
    <row r="15" spans="1:11" x14ac:dyDescent="0.25">
      <c r="A15" s="239" t="s">
        <v>22</v>
      </c>
      <c r="B15" s="30" t="s">
        <v>31</v>
      </c>
      <c r="C15" s="169" t="s">
        <v>27</v>
      </c>
      <c r="D15" s="54" t="s">
        <v>27</v>
      </c>
      <c r="E15" s="241" t="s">
        <v>33</v>
      </c>
      <c r="F15" s="242"/>
      <c r="G15" s="242"/>
      <c r="H15" s="243"/>
      <c r="I15" s="239" t="s">
        <v>24</v>
      </c>
      <c r="J15" s="239" t="s">
        <v>23</v>
      </c>
      <c r="K15" s="169" t="s">
        <v>40</v>
      </c>
    </row>
    <row r="16" spans="1:11" x14ac:dyDescent="0.25">
      <c r="A16" s="240"/>
      <c r="B16" s="170" t="s">
        <v>32</v>
      </c>
      <c r="C16" s="170" t="s">
        <v>29</v>
      </c>
      <c r="D16" s="170" t="s">
        <v>28</v>
      </c>
      <c r="E16" s="241" t="s">
        <v>26</v>
      </c>
      <c r="F16" s="243"/>
      <c r="G16" s="241" t="s">
        <v>25</v>
      </c>
      <c r="H16" s="243"/>
      <c r="I16" s="240"/>
      <c r="J16" s="240"/>
      <c r="K16" s="170" t="s">
        <v>41</v>
      </c>
    </row>
    <row r="17" spans="1:11" ht="12.75" customHeight="1" x14ac:dyDescent="0.25">
      <c r="A17" s="96"/>
      <c r="B17" s="57"/>
      <c r="C17" s="57"/>
      <c r="D17" s="57"/>
      <c r="E17" s="37"/>
      <c r="F17" s="38"/>
      <c r="G17" s="37"/>
      <c r="H17" s="38"/>
      <c r="I17" s="42"/>
      <c r="J17" s="57"/>
      <c r="K17" s="69">
        <f t="shared" ref="K17:K22" si="0">+I17-J17</f>
        <v>0</v>
      </c>
    </row>
    <row r="18" spans="1:11" ht="12.75" customHeight="1" x14ac:dyDescent="0.25">
      <c r="A18" s="88"/>
      <c r="B18" s="36"/>
      <c r="C18" s="36"/>
      <c r="D18" s="36"/>
      <c r="E18" s="39"/>
      <c r="F18" s="44"/>
      <c r="G18" s="39"/>
      <c r="H18" s="44"/>
      <c r="I18" s="47"/>
      <c r="J18" s="36"/>
      <c r="K18" s="69">
        <f t="shared" si="0"/>
        <v>0</v>
      </c>
    </row>
    <row r="19" spans="1:11" ht="12.75" customHeight="1" x14ac:dyDescent="0.25">
      <c r="A19" s="88"/>
      <c r="B19" s="36"/>
      <c r="C19" s="36"/>
      <c r="D19" s="36"/>
      <c r="E19" s="39"/>
      <c r="F19" s="44"/>
      <c r="G19" s="39"/>
      <c r="H19" s="44"/>
      <c r="I19" s="47"/>
      <c r="J19" s="36"/>
      <c r="K19" s="69">
        <f t="shared" si="0"/>
        <v>0</v>
      </c>
    </row>
    <row r="20" spans="1:11" x14ac:dyDescent="0.25">
      <c r="A20" s="43"/>
      <c r="B20" s="58"/>
      <c r="C20" s="59"/>
      <c r="D20" s="59"/>
      <c r="E20" s="39"/>
      <c r="F20" s="61"/>
      <c r="G20" s="76"/>
      <c r="H20" s="61"/>
      <c r="I20" s="69"/>
      <c r="J20" s="69"/>
      <c r="K20" s="69">
        <f t="shared" si="0"/>
        <v>0</v>
      </c>
    </row>
    <row r="21" spans="1:11" x14ac:dyDescent="0.25">
      <c r="A21" s="43"/>
      <c r="B21" s="58"/>
      <c r="C21" s="59"/>
      <c r="D21" s="59"/>
      <c r="E21" s="39"/>
      <c r="F21" s="61"/>
      <c r="G21" s="76"/>
      <c r="H21" s="61"/>
      <c r="I21" s="69"/>
      <c r="J21" s="69"/>
      <c r="K21" s="69">
        <f t="shared" si="0"/>
        <v>0</v>
      </c>
    </row>
    <row r="22" spans="1:11" ht="12.75" customHeight="1" x14ac:dyDescent="0.25">
      <c r="A22" s="43"/>
      <c r="B22" s="36"/>
      <c r="C22" s="36"/>
      <c r="D22" s="36"/>
      <c r="E22" s="39"/>
      <c r="F22" s="44"/>
      <c r="G22" s="39"/>
      <c r="H22" s="44"/>
      <c r="I22" s="82"/>
      <c r="J22" s="82"/>
      <c r="K22" s="69">
        <f t="shared" si="0"/>
        <v>0</v>
      </c>
    </row>
    <row r="23" spans="1:11" x14ac:dyDescent="0.25">
      <c r="A23" s="50"/>
      <c r="B23" s="51"/>
      <c r="C23" s="51"/>
      <c r="D23" s="51"/>
      <c r="E23" s="51"/>
      <c r="F23" s="51"/>
      <c r="G23" s="237" t="s">
        <v>86</v>
      </c>
      <c r="H23" s="238"/>
      <c r="I23" s="72">
        <f>SUM(I17:I22)</f>
        <v>0</v>
      </c>
      <c r="J23" s="72">
        <f>SUM(J17:J22)</f>
        <v>0</v>
      </c>
      <c r="K23" s="72">
        <f>SUM(K17:K22)</f>
        <v>0</v>
      </c>
    </row>
    <row r="24" spans="1:11" ht="12.75" customHeight="1" x14ac:dyDescent="0.25">
      <c r="A24" s="51"/>
      <c r="B24" s="51"/>
      <c r="C24" s="51"/>
      <c r="D24" s="51"/>
      <c r="E24" s="51"/>
      <c r="F24" s="51"/>
      <c r="G24" s="51"/>
      <c r="H24" s="51"/>
      <c r="I24" s="109"/>
      <c r="J24" s="85"/>
      <c r="K24" s="51"/>
    </row>
    <row r="25" spans="1:11"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1" ht="24.95" customHeight="1" x14ac:dyDescent="0.25">
      <c r="A26" s="156">
        <v>175074000</v>
      </c>
      <c r="B26" s="156"/>
      <c r="C26" s="156">
        <v>0</v>
      </c>
      <c r="D26" s="152">
        <f>+A26+B26-C26</f>
        <v>175074000</v>
      </c>
      <c r="E26" s="152">
        <f>+I23</f>
        <v>0</v>
      </c>
      <c r="F26" s="153">
        <f>+E26/D26</f>
        <v>0</v>
      </c>
      <c r="G26" s="152">
        <f>+I13</f>
        <v>0</v>
      </c>
      <c r="H26" s="152">
        <f>+D26-E26-G26</f>
        <v>175074000</v>
      </c>
      <c r="I26" s="152">
        <f>+J23</f>
        <v>0</v>
      </c>
      <c r="J26" s="158">
        <f>+I26/D26</f>
        <v>0</v>
      </c>
      <c r="K26" s="152">
        <f>+K23</f>
        <v>0</v>
      </c>
    </row>
    <row r="27" spans="1:11"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1EF81-1640-492D-BBA6-B291B1AA7E93}">
  <dimension ref="A1:K27"/>
  <sheetViews>
    <sheetView workbookViewId="0">
      <selection activeCell="J19" sqref="J19"/>
    </sheetView>
  </sheetViews>
  <sheetFormatPr baseColWidth="10" defaultRowHeight="15" x14ac:dyDescent="0.25"/>
  <cols>
    <col min="1" max="1" width="22.71093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45" t="s">
        <v>160</v>
      </c>
      <c r="B3" s="148" t="s">
        <v>159</v>
      </c>
      <c r="C3" s="145"/>
      <c r="D3" s="145"/>
      <c r="E3" s="146"/>
      <c r="F3" s="146"/>
      <c r="G3" s="146"/>
      <c r="H3" s="146"/>
      <c r="I3" s="146"/>
      <c r="J3" s="146"/>
      <c r="K3" s="147" t="s">
        <v>263</v>
      </c>
    </row>
    <row r="4" spans="1:11" ht="12.75" customHeight="1" x14ac:dyDescent="0.25">
      <c r="A4" s="3"/>
      <c r="B4" s="3"/>
      <c r="C4" s="3"/>
      <c r="D4" s="3"/>
      <c r="E4" s="3"/>
      <c r="F4" s="3"/>
      <c r="G4" s="3"/>
      <c r="H4" s="3"/>
      <c r="I4" s="3"/>
      <c r="J4" s="32"/>
      <c r="K4" s="33"/>
    </row>
    <row r="5" spans="1:11" x14ac:dyDescent="0.25">
      <c r="A5" s="239" t="s">
        <v>22</v>
      </c>
      <c r="B5" s="246" t="s">
        <v>85</v>
      </c>
      <c r="C5" s="173"/>
      <c r="D5" s="239" t="s">
        <v>51</v>
      </c>
      <c r="E5" s="241" t="s">
        <v>30</v>
      </c>
      <c r="F5" s="242"/>
      <c r="G5" s="242"/>
      <c r="H5" s="243"/>
      <c r="I5" s="239" t="s">
        <v>24</v>
      </c>
      <c r="J5" s="246" t="s">
        <v>34</v>
      </c>
      <c r="K5" s="247"/>
    </row>
    <row r="6" spans="1:11" x14ac:dyDescent="0.25">
      <c r="A6" s="240"/>
      <c r="B6" s="248"/>
      <c r="C6" s="174"/>
      <c r="D6" s="240"/>
      <c r="E6" s="241" t="s">
        <v>26</v>
      </c>
      <c r="F6" s="242"/>
      <c r="G6" s="242"/>
      <c r="H6" s="243"/>
      <c r="I6" s="240"/>
      <c r="J6" s="248"/>
      <c r="K6" s="249"/>
    </row>
    <row r="7" spans="1:11" x14ac:dyDescent="0.25">
      <c r="A7" s="43"/>
      <c r="B7" s="37"/>
      <c r="C7" s="40"/>
      <c r="D7" s="95"/>
      <c r="E7" s="37"/>
      <c r="F7" s="40"/>
      <c r="G7" s="41"/>
      <c r="H7" s="42"/>
      <c r="I7" s="69"/>
      <c r="J7" s="37"/>
      <c r="K7" s="42"/>
    </row>
    <row r="8" spans="1:11" x14ac:dyDescent="0.25">
      <c r="A8" s="43"/>
      <c r="B8" s="39"/>
      <c r="C8" s="32"/>
      <c r="D8" s="95"/>
      <c r="E8" s="39"/>
      <c r="F8" s="32"/>
      <c r="G8" s="46"/>
      <c r="H8" s="47"/>
      <c r="I8" s="66"/>
      <c r="J8" s="39"/>
      <c r="K8" s="47"/>
    </row>
    <row r="9" spans="1:11" x14ac:dyDescent="0.25">
      <c r="A9" s="43"/>
      <c r="B9" s="39"/>
      <c r="C9" s="32"/>
      <c r="D9" s="95"/>
      <c r="E9" s="39"/>
      <c r="F9" s="32"/>
      <c r="G9" s="46"/>
      <c r="H9" s="47"/>
      <c r="I9" s="66"/>
      <c r="J9" s="39"/>
      <c r="K9" s="47"/>
    </row>
    <row r="10" spans="1:11" x14ac:dyDescent="0.25">
      <c r="A10" s="43"/>
      <c r="B10" s="39"/>
      <c r="C10" s="32"/>
      <c r="D10" s="95"/>
      <c r="E10" s="39"/>
      <c r="F10" s="32"/>
      <c r="G10" s="46"/>
      <c r="H10" s="47"/>
      <c r="I10" s="66"/>
      <c r="J10" s="39"/>
      <c r="K10" s="47"/>
    </row>
    <row r="11" spans="1:11" x14ac:dyDescent="0.25">
      <c r="A11" s="43"/>
      <c r="B11" s="39"/>
      <c r="C11" s="32"/>
      <c r="D11" s="95"/>
      <c r="E11" s="39"/>
      <c r="F11" s="32"/>
      <c r="G11" s="46"/>
      <c r="H11" s="47"/>
      <c r="I11" s="66"/>
      <c r="J11" s="39"/>
      <c r="K11" s="47"/>
    </row>
    <row r="12" spans="1:11" ht="12.75" customHeight="1" x14ac:dyDescent="0.25">
      <c r="A12" s="43"/>
      <c r="B12" s="39"/>
      <c r="C12" s="32"/>
      <c r="D12" s="39"/>
      <c r="E12" s="39"/>
      <c r="F12" s="32"/>
      <c r="G12" s="46"/>
      <c r="H12" s="47"/>
      <c r="I12" s="49"/>
      <c r="J12" s="39"/>
      <c r="K12" s="44"/>
    </row>
    <row r="13" spans="1:11" x14ac:dyDescent="0.25">
      <c r="A13" s="50"/>
      <c r="B13" s="51"/>
      <c r="C13" s="51"/>
      <c r="D13" s="51"/>
      <c r="E13" s="51"/>
      <c r="F13" s="51"/>
      <c r="G13" s="237" t="s">
        <v>86</v>
      </c>
      <c r="H13" s="238"/>
      <c r="I13" s="68">
        <f>SUM(I7:I12)</f>
        <v>0</v>
      </c>
      <c r="J13" s="52"/>
      <c r="K13" s="53"/>
    </row>
    <row r="14" spans="1:11" ht="12.75" customHeight="1" x14ac:dyDescent="0.25">
      <c r="A14" s="3"/>
      <c r="B14" s="3"/>
      <c r="C14" s="3"/>
      <c r="D14" s="3"/>
      <c r="E14" s="3"/>
      <c r="F14" s="3"/>
      <c r="G14" s="3"/>
      <c r="H14" s="3"/>
      <c r="I14" s="94"/>
      <c r="J14" s="32"/>
      <c r="K14" s="44"/>
    </row>
    <row r="15" spans="1:11" x14ac:dyDescent="0.25">
      <c r="A15" s="239" t="s">
        <v>22</v>
      </c>
      <c r="B15" s="30" t="s">
        <v>31</v>
      </c>
      <c r="C15" s="169" t="s">
        <v>27</v>
      </c>
      <c r="D15" s="54" t="s">
        <v>27</v>
      </c>
      <c r="E15" s="241" t="s">
        <v>33</v>
      </c>
      <c r="F15" s="242"/>
      <c r="G15" s="242"/>
      <c r="H15" s="243"/>
      <c r="I15" s="239" t="s">
        <v>24</v>
      </c>
      <c r="J15" s="239" t="s">
        <v>23</v>
      </c>
      <c r="K15" s="169" t="s">
        <v>40</v>
      </c>
    </row>
    <row r="16" spans="1:11" x14ac:dyDescent="0.25">
      <c r="A16" s="240"/>
      <c r="B16" s="170" t="s">
        <v>32</v>
      </c>
      <c r="C16" s="170" t="s">
        <v>29</v>
      </c>
      <c r="D16" s="170" t="s">
        <v>28</v>
      </c>
      <c r="E16" s="241" t="s">
        <v>26</v>
      </c>
      <c r="F16" s="243"/>
      <c r="G16" s="241" t="s">
        <v>25</v>
      </c>
      <c r="H16" s="243"/>
      <c r="I16" s="240"/>
      <c r="J16" s="240"/>
      <c r="K16" s="170" t="s">
        <v>41</v>
      </c>
    </row>
    <row r="17" spans="1:11" ht="12.75" customHeight="1" x14ac:dyDescent="0.25">
      <c r="A17" s="222">
        <v>43483</v>
      </c>
      <c r="B17" s="221">
        <v>560</v>
      </c>
      <c r="C17" s="221">
        <v>263</v>
      </c>
      <c r="D17" s="221">
        <v>210</v>
      </c>
      <c r="E17" s="223" t="s">
        <v>246</v>
      </c>
      <c r="F17" s="224"/>
      <c r="G17" s="226" t="s">
        <v>254</v>
      </c>
      <c r="H17" s="224"/>
      <c r="I17" s="24">
        <v>5691508</v>
      </c>
      <c r="J17" s="24"/>
      <c r="K17" s="24">
        <f t="shared" ref="K17:K22" si="0">+I17-J17</f>
        <v>5691508</v>
      </c>
    </row>
    <row r="18" spans="1:11" ht="12.75" customHeight="1" x14ac:dyDescent="0.25">
      <c r="A18" s="222">
        <v>43489</v>
      </c>
      <c r="B18" s="221">
        <v>726</v>
      </c>
      <c r="C18" s="221">
        <v>350</v>
      </c>
      <c r="D18" s="221">
        <v>318</v>
      </c>
      <c r="E18" s="223" t="s">
        <v>247</v>
      </c>
      <c r="F18" s="224"/>
      <c r="G18" s="226" t="s">
        <v>255</v>
      </c>
      <c r="H18" s="224"/>
      <c r="I18" s="24">
        <v>18275377</v>
      </c>
      <c r="J18" s="24">
        <v>4771595</v>
      </c>
      <c r="K18" s="24">
        <f t="shared" si="0"/>
        <v>13503782</v>
      </c>
    </row>
    <row r="19" spans="1:11" ht="12.75" customHeight="1" x14ac:dyDescent="0.25">
      <c r="A19" s="222">
        <v>43517</v>
      </c>
      <c r="B19" s="221">
        <v>726</v>
      </c>
      <c r="C19" s="221">
        <v>591</v>
      </c>
      <c r="D19" s="221">
        <v>595</v>
      </c>
      <c r="E19" s="223" t="s">
        <v>247</v>
      </c>
      <c r="F19" s="224"/>
      <c r="G19" s="226" t="s">
        <v>255</v>
      </c>
      <c r="H19" s="224"/>
      <c r="I19" s="24">
        <v>13706533</v>
      </c>
      <c r="J19" s="24"/>
      <c r="K19" s="24">
        <f t="shared" si="0"/>
        <v>13706533</v>
      </c>
    </row>
    <row r="20" spans="1:11" x14ac:dyDescent="0.25">
      <c r="A20" s="222"/>
      <c r="B20" s="221"/>
      <c r="C20" s="221"/>
      <c r="D20" s="221"/>
      <c r="E20" s="223"/>
      <c r="F20" s="224"/>
      <c r="G20" s="226"/>
      <c r="H20" s="224"/>
      <c r="I20" s="24"/>
      <c r="J20" s="24"/>
      <c r="K20" s="24">
        <f t="shared" si="0"/>
        <v>0</v>
      </c>
    </row>
    <row r="21" spans="1:11" x14ac:dyDescent="0.25">
      <c r="A21" s="222"/>
      <c r="B21" s="221"/>
      <c r="C21" s="221"/>
      <c r="D21" s="221"/>
      <c r="E21" s="223"/>
      <c r="F21" s="224"/>
      <c r="G21" s="226"/>
      <c r="H21" s="224"/>
      <c r="I21" s="24"/>
      <c r="J21" s="24"/>
      <c r="K21" s="24">
        <f t="shared" si="0"/>
        <v>0</v>
      </c>
    </row>
    <row r="22" spans="1:11" ht="12.75" customHeight="1" x14ac:dyDescent="0.25">
      <c r="A22" s="222"/>
      <c r="B22" s="221"/>
      <c r="C22" s="10"/>
      <c r="D22" s="10"/>
      <c r="E22" s="223"/>
      <c r="F22" s="225"/>
      <c r="G22" s="223"/>
      <c r="H22" s="225"/>
      <c r="I22" s="227"/>
      <c r="J22" s="227"/>
      <c r="K22" s="24">
        <f t="shared" si="0"/>
        <v>0</v>
      </c>
    </row>
    <row r="23" spans="1:11" x14ac:dyDescent="0.25">
      <c r="A23" s="50"/>
      <c r="B23" s="51"/>
      <c r="C23" s="51"/>
      <c r="D23" s="51"/>
      <c r="E23" s="51"/>
      <c r="F23" s="51"/>
      <c r="G23" s="237" t="s">
        <v>86</v>
      </c>
      <c r="H23" s="238"/>
      <c r="I23" s="72">
        <f>SUM(I17:I22)</f>
        <v>37673418</v>
      </c>
      <c r="J23" s="72">
        <f>SUM(J17:J22)</f>
        <v>4771595</v>
      </c>
      <c r="K23" s="72">
        <f>SUM(K17:K22)</f>
        <v>32901823</v>
      </c>
    </row>
    <row r="24" spans="1:11" ht="12.75" customHeight="1" x14ac:dyDescent="0.25">
      <c r="A24" s="51"/>
      <c r="B24" s="51"/>
      <c r="C24" s="51"/>
      <c r="D24" s="51"/>
      <c r="E24" s="51"/>
      <c r="F24" s="51"/>
      <c r="G24" s="51"/>
      <c r="H24" s="51"/>
      <c r="I24" s="109"/>
      <c r="J24" s="85"/>
      <c r="K24" s="51"/>
    </row>
    <row r="25" spans="1:11"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1" ht="24.95" customHeight="1" x14ac:dyDescent="0.25">
      <c r="A26" s="156">
        <v>24926000</v>
      </c>
      <c r="B26" s="156">
        <v>390000000</v>
      </c>
      <c r="C26" s="156">
        <v>0</v>
      </c>
      <c r="D26" s="152">
        <f>+A26+B26-C26</f>
        <v>414926000</v>
      </c>
      <c r="E26" s="152">
        <f>+I23</f>
        <v>37673418</v>
      </c>
      <c r="F26" s="153">
        <f>+E26/D26</f>
        <v>9.0795510524768266E-2</v>
      </c>
      <c r="G26" s="152">
        <f>+I13</f>
        <v>0</v>
      </c>
      <c r="H26" s="152">
        <f>+D26-E26-G26</f>
        <v>377252582</v>
      </c>
      <c r="I26" s="152">
        <f>+J23</f>
        <v>4771595</v>
      </c>
      <c r="J26" s="158">
        <f>+I26/D26</f>
        <v>1.1499869856311727E-2</v>
      </c>
      <c r="K26" s="152">
        <f>+K23</f>
        <v>32901823</v>
      </c>
    </row>
    <row r="27" spans="1:11"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CA611-5F13-412B-B066-5DF70B19DBD6}">
  <dimension ref="A1:K27"/>
  <sheetViews>
    <sheetView workbookViewId="0">
      <selection activeCell="I23" sqref="I23"/>
    </sheetView>
  </sheetViews>
  <sheetFormatPr baseColWidth="10" defaultRowHeight="15" x14ac:dyDescent="0.25"/>
  <cols>
    <col min="1" max="1" width="22.71093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45" t="s">
        <v>161</v>
      </c>
      <c r="B3" s="148" t="s">
        <v>162</v>
      </c>
      <c r="C3" s="145"/>
      <c r="D3" s="145"/>
      <c r="E3" s="146"/>
      <c r="F3" s="146"/>
      <c r="G3" s="146"/>
      <c r="H3" s="146"/>
      <c r="I3" s="146"/>
      <c r="J3" s="146"/>
      <c r="K3" s="147" t="s">
        <v>263</v>
      </c>
    </row>
    <row r="4" spans="1:11" ht="12.75" customHeight="1" x14ac:dyDescent="0.25">
      <c r="A4" s="3"/>
      <c r="B4" s="3"/>
      <c r="C4" s="3"/>
      <c r="D4" s="3"/>
      <c r="E4" s="3"/>
      <c r="F4" s="3"/>
      <c r="G4" s="3"/>
      <c r="H4" s="3"/>
      <c r="I4" s="3"/>
      <c r="J4" s="32"/>
      <c r="K4" s="33"/>
    </row>
    <row r="5" spans="1:11" x14ac:dyDescent="0.25">
      <c r="A5" s="239" t="s">
        <v>22</v>
      </c>
      <c r="B5" s="244" t="s">
        <v>85</v>
      </c>
      <c r="C5" s="173"/>
      <c r="D5" s="239" t="s">
        <v>51</v>
      </c>
      <c r="E5" s="241" t="s">
        <v>30</v>
      </c>
      <c r="F5" s="242"/>
      <c r="G5" s="242"/>
      <c r="H5" s="243"/>
      <c r="I5" s="239" t="s">
        <v>24</v>
      </c>
      <c r="J5" s="246" t="s">
        <v>34</v>
      </c>
      <c r="K5" s="247"/>
    </row>
    <row r="6" spans="1:11" x14ac:dyDescent="0.25">
      <c r="A6" s="240"/>
      <c r="B6" s="245"/>
      <c r="C6" s="174"/>
      <c r="D6" s="240"/>
      <c r="E6" s="241" t="s">
        <v>26</v>
      </c>
      <c r="F6" s="242"/>
      <c r="G6" s="242"/>
      <c r="H6" s="243"/>
      <c r="I6" s="240"/>
      <c r="J6" s="248"/>
      <c r="K6" s="249"/>
    </row>
    <row r="7" spans="1:11" x14ac:dyDescent="0.25">
      <c r="A7" s="43"/>
      <c r="B7" s="37"/>
      <c r="C7" s="40"/>
      <c r="D7" s="95"/>
      <c r="E7" s="37"/>
      <c r="F7" s="40"/>
      <c r="G7" s="41"/>
      <c r="H7" s="42"/>
      <c r="I7" s="69"/>
      <c r="J7" s="37"/>
      <c r="K7" s="42"/>
    </row>
    <row r="8" spans="1:11" x14ac:dyDescent="0.25">
      <c r="A8" s="43"/>
      <c r="B8" s="39"/>
      <c r="C8" s="32"/>
      <c r="D8" s="95"/>
      <c r="E8" s="39"/>
      <c r="F8" s="32"/>
      <c r="G8" s="46"/>
      <c r="H8" s="47"/>
      <c r="I8" s="66"/>
      <c r="J8" s="39"/>
      <c r="K8" s="47"/>
    </row>
    <row r="9" spans="1:11" x14ac:dyDescent="0.25">
      <c r="A9" s="43"/>
      <c r="B9" s="39"/>
      <c r="C9" s="32"/>
      <c r="D9" s="95"/>
      <c r="E9" s="39"/>
      <c r="F9" s="32"/>
      <c r="G9" s="46"/>
      <c r="H9" s="47"/>
      <c r="I9" s="66"/>
      <c r="J9" s="39"/>
      <c r="K9" s="47"/>
    </row>
    <row r="10" spans="1:11" x14ac:dyDescent="0.25">
      <c r="A10" s="43"/>
      <c r="B10" s="39"/>
      <c r="C10" s="32"/>
      <c r="D10" s="95"/>
      <c r="E10" s="39"/>
      <c r="F10" s="32"/>
      <c r="G10" s="46"/>
      <c r="H10" s="47"/>
      <c r="I10" s="66"/>
      <c r="J10" s="39"/>
      <c r="K10" s="47"/>
    </row>
    <row r="11" spans="1:11" x14ac:dyDescent="0.25">
      <c r="A11" s="43"/>
      <c r="B11" s="39"/>
      <c r="C11" s="32"/>
      <c r="D11" s="95"/>
      <c r="E11" s="39"/>
      <c r="F11" s="32"/>
      <c r="G11" s="46"/>
      <c r="H11" s="47"/>
      <c r="I11" s="66"/>
      <c r="J11" s="39"/>
      <c r="K11" s="47"/>
    </row>
    <row r="12" spans="1:11" ht="12.75" customHeight="1" x14ac:dyDescent="0.25">
      <c r="A12" s="43"/>
      <c r="B12" s="39"/>
      <c r="C12" s="32"/>
      <c r="D12" s="39"/>
      <c r="E12" s="39"/>
      <c r="F12" s="32"/>
      <c r="G12" s="46"/>
      <c r="H12" s="47"/>
      <c r="I12" s="49"/>
      <c r="J12" s="39"/>
      <c r="K12" s="44"/>
    </row>
    <row r="13" spans="1:11" x14ac:dyDescent="0.25">
      <c r="A13" s="50"/>
      <c r="B13" s="51"/>
      <c r="C13" s="51"/>
      <c r="D13" s="51"/>
      <c r="E13" s="51"/>
      <c r="F13" s="51"/>
      <c r="G13" s="237" t="s">
        <v>86</v>
      </c>
      <c r="H13" s="238"/>
      <c r="I13" s="68">
        <f>SUM(I7:I12)</f>
        <v>0</v>
      </c>
      <c r="J13" s="52"/>
      <c r="K13" s="53"/>
    </row>
    <row r="14" spans="1:11" ht="12.75" customHeight="1" x14ac:dyDescent="0.25">
      <c r="A14" s="3"/>
      <c r="B14" s="3"/>
      <c r="C14" s="3"/>
      <c r="D14" s="3"/>
      <c r="E14" s="3"/>
      <c r="F14" s="3"/>
      <c r="G14" s="3"/>
      <c r="H14" s="3"/>
      <c r="I14" s="94"/>
      <c r="J14" s="32"/>
      <c r="K14" s="44"/>
    </row>
    <row r="15" spans="1:11" x14ac:dyDescent="0.25">
      <c r="A15" s="239" t="s">
        <v>22</v>
      </c>
      <c r="B15" s="30" t="s">
        <v>31</v>
      </c>
      <c r="C15" s="169" t="s">
        <v>27</v>
      </c>
      <c r="D15" s="54" t="s">
        <v>27</v>
      </c>
      <c r="E15" s="241" t="s">
        <v>33</v>
      </c>
      <c r="F15" s="242"/>
      <c r="G15" s="242"/>
      <c r="H15" s="243"/>
      <c r="I15" s="239" t="s">
        <v>24</v>
      </c>
      <c r="J15" s="239" t="s">
        <v>23</v>
      </c>
      <c r="K15" s="169" t="s">
        <v>40</v>
      </c>
    </row>
    <row r="16" spans="1:11" x14ac:dyDescent="0.25">
      <c r="A16" s="240"/>
      <c r="B16" s="170" t="s">
        <v>32</v>
      </c>
      <c r="C16" s="170" t="s">
        <v>29</v>
      </c>
      <c r="D16" s="170" t="s">
        <v>28</v>
      </c>
      <c r="E16" s="241" t="s">
        <v>26</v>
      </c>
      <c r="F16" s="243"/>
      <c r="G16" s="241" t="s">
        <v>25</v>
      </c>
      <c r="H16" s="243"/>
      <c r="I16" s="240"/>
      <c r="J16" s="240"/>
      <c r="K16" s="170" t="s">
        <v>41</v>
      </c>
    </row>
    <row r="17" spans="1:11" ht="12.75" customHeight="1" x14ac:dyDescent="0.25">
      <c r="A17" s="96"/>
      <c r="B17" s="57"/>
      <c r="C17" s="57"/>
      <c r="D17" s="57"/>
      <c r="E17" s="37"/>
      <c r="F17" s="38"/>
      <c r="G17" s="37"/>
      <c r="H17" s="38"/>
      <c r="I17" s="42"/>
      <c r="J17" s="57"/>
      <c r="K17" s="69">
        <f t="shared" ref="K17:K22" si="0">+I17-J17</f>
        <v>0</v>
      </c>
    </row>
    <row r="18" spans="1:11" ht="12.75" customHeight="1" x14ac:dyDescent="0.25">
      <c r="A18" s="88"/>
      <c r="B18" s="36"/>
      <c r="C18" s="36"/>
      <c r="D18" s="36"/>
      <c r="E18" s="39"/>
      <c r="F18" s="44"/>
      <c r="G18" s="39"/>
      <c r="H18" s="44"/>
      <c r="I18" s="47"/>
      <c r="J18" s="36"/>
      <c r="K18" s="69">
        <f t="shared" si="0"/>
        <v>0</v>
      </c>
    </row>
    <row r="19" spans="1:11" ht="12.75" customHeight="1" x14ac:dyDescent="0.25">
      <c r="A19" s="88"/>
      <c r="B19" s="36"/>
      <c r="C19" s="36"/>
      <c r="D19" s="36"/>
      <c r="E19" s="39"/>
      <c r="F19" s="44"/>
      <c r="G19" s="39"/>
      <c r="H19" s="44"/>
      <c r="I19" s="47"/>
      <c r="J19" s="36"/>
      <c r="K19" s="69">
        <f t="shared" si="0"/>
        <v>0</v>
      </c>
    </row>
    <row r="20" spans="1:11" x14ac:dyDescent="0.25">
      <c r="A20" s="43"/>
      <c r="B20" s="58"/>
      <c r="C20" s="59"/>
      <c r="D20" s="59"/>
      <c r="E20" s="39"/>
      <c r="F20" s="61"/>
      <c r="G20" s="76"/>
      <c r="H20" s="61"/>
      <c r="I20" s="69"/>
      <c r="J20" s="69"/>
      <c r="K20" s="69">
        <f t="shared" si="0"/>
        <v>0</v>
      </c>
    </row>
    <row r="21" spans="1:11" x14ac:dyDescent="0.25">
      <c r="A21" s="43"/>
      <c r="B21" s="58"/>
      <c r="C21" s="59"/>
      <c r="D21" s="59"/>
      <c r="E21" s="39"/>
      <c r="F21" s="61"/>
      <c r="G21" s="76"/>
      <c r="H21" s="61"/>
      <c r="I21" s="69"/>
      <c r="J21" s="69"/>
      <c r="K21" s="69">
        <f t="shared" si="0"/>
        <v>0</v>
      </c>
    </row>
    <row r="22" spans="1:11" ht="12.75" customHeight="1" x14ac:dyDescent="0.25">
      <c r="A22" s="43"/>
      <c r="B22" s="36"/>
      <c r="C22" s="36"/>
      <c r="D22" s="36"/>
      <c r="E22" s="39"/>
      <c r="F22" s="44"/>
      <c r="G22" s="39"/>
      <c r="H22" s="44"/>
      <c r="I22" s="82"/>
      <c r="J22" s="82"/>
      <c r="K22" s="69">
        <f t="shared" si="0"/>
        <v>0</v>
      </c>
    </row>
    <row r="23" spans="1:11" x14ac:dyDescent="0.25">
      <c r="A23" s="50"/>
      <c r="B23" s="51"/>
      <c r="C23" s="51"/>
      <c r="D23" s="51"/>
      <c r="E23" s="51"/>
      <c r="F23" s="51"/>
      <c r="G23" s="237" t="s">
        <v>86</v>
      </c>
      <c r="H23" s="238"/>
      <c r="I23" s="72">
        <f>SUM(I17:I22)</f>
        <v>0</v>
      </c>
      <c r="J23" s="72">
        <f>SUM(J17:J22)</f>
        <v>0</v>
      </c>
      <c r="K23" s="72">
        <f>SUM(K17:K22)</f>
        <v>0</v>
      </c>
    </row>
    <row r="24" spans="1:11" ht="12.75" customHeight="1" x14ac:dyDescent="0.25">
      <c r="A24" s="51"/>
      <c r="B24" s="51"/>
      <c r="C24" s="51"/>
      <c r="D24" s="51"/>
      <c r="E24" s="51"/>
      <c r="F24" s="51"/>
      <c r="G24" s="51"/>
      <c r="H24" s="51"/>
      <c r="I24" s="109"/>
      <c r="J24" s="85"/>
      <c r="K24" s="51"/>
    </row>
    <row r="25" spans="1:11"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1" ht="24.95" customHeight="1" x14ac:dyDescent="0.25">
      <c r="A26" s="156">
        <v>2221500000</v>
      </c>
      <c r="B26" s="156">
        <v>-2221500000</v>
      </c>
      <c r="C26" s="156">
        <v>0</v>
      </c>
      <c r="D26" s="152">
        <f>+A26+B26-C26</f>
        <v>0</v>
      </c>
      <c r="E26" s="152">
        <f>+I23</f>
        <v>0</v>
      </c>
      <c r="F26" s="153" t="e">
        <f>+E26/D26</f>
        <v>#DIV/0!</v>
      </c>
      <c r="G26" s="152">
        <f>+I13</f>
        <v>0</v>
      </c>
      <c r="H26" s="152">
        <f>+D26-E26-G26</f>
        <v>0</v>
      </c>
      <c r="I26" s="152">
        <f>+J23</f>
        <v>0</v>
      </c>
      <c r="J26" s="158" t="e">
        <f>+I26/D26</f>
        <v>#DIV/0!</v>
      </c>
      <c r="K26" s="152">
        <f>+K23</f>
        <v>0</v>
      </c>
    </row>
    <row r="27" spans="1:11"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D1E15-8A4A-414D-AA6D-CC0207A590BA}">
  <dimension ref="A1:K27"/>
  <sheetViews>
    <sheetView workbookViewId="0">
      <selection activeCell="I23" sqref="I23"/>
    </sheetView>
  </sheetViews>
  <sheetFormatPr baseColWidth="10" defaultRowHeight="15" x14ac:dyDescent="0.25"/>
  <cols>
    <col min="1" max="1" width="22.71093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45" t="s">
        <v>214</v>
      </c>
      <c r="B3" s="148" t="s">
        <v>213</v>
      </c>
      <c r="C3" s="145"/>
      <c r="D3" s="145"/>
      <c r="E3" s="146"/>
      <c r="F3" s="146"/>
      <c r="G3" s="146"/>
      <c r="H3" s="146"/>
      <c r="I3" s="146"/>
      <c r="J3" s="146"/>
      <c r="K3" s="147" t="s">
        <v>263</v>
      </c>
    </row>
    <row r="4" spans="1:11" ht="12.75" customHeight="1" x14ac:dyDescent="0.25">
      <c r="A4" s="3"/>
      <c r="B4" s="3"/>
      <c r="C4" s="3"/>
      <c r="D4" s="3"/>
      <c r="E4" s="3"/>
      <c r="F4" s="3"/>
      <c r="G4" s="3"/>
      <c r="H4" s="3"/>
      <c r="I4" s="3"/>
      <c r="J4" s="32"/>
      <c r="K4" s="33"/>
    </row>
    <row r="5" spans="1:11" x14ac:dyDescent="0.25">
      <c r="A5" s="239" t="s">
        <v>22</v>
      </c>
      <c r="B5" s="244" t="s">
        <v>85</v>
      </c>
      <c r="C5" s="195"/>
      <c r="D5" s="239" t="s">
        <v>51</v>
      </c>
      <c r="E5" s="241" t="s">
        <v>30</v>
      </c>
      <c r="F5" s="242"/>
      <c r="G5" s="242"/>
      <c r="H5" s="243"/>
      <c r="I5" s="239" t="s">
        <v>24</v>
      </c>
      <c r="J5" s="246" t="s">
        <v>34</v>
      </c>
      <c r="K5" s="247"/>
    </row>
    <row r="6" spans="1:11" x14ac:dyDescent="0.25">
      <c r="A6" s="240"/>
      <c r="B6" s="245"/>
      <c r="C6" s="196"/>
      <c r="D6" s="240"/>
      <c r="E6" s="241" t="s">
        <v>26</v>
      </c>
      <c r="F6" s="242"/>
      <c r="G6" s="242"/>
      <c r="H6" s="243"/>
      <c r="I6" s="240"/>
      <c r="J6" s="248"/>
      <c r="K6" s="249"/>
    </row>
    <row r="7" spans="1:11" x14ac:dyDescent="0.25">
      <c r="A7" s="43"/>
      <c r="B7" s="37"/>
      <c r="C7" s="40"/>
      <c r="D7" s="95"/>
      <c r="E7" s="37"/>
      <c r="F7" s="40"/>
      <c r="G7" s="41"/>
      <c r="H7" s="42"/>
      <c r="I7" s="69"/>
      <c r="J7" s="37"/>
      <c r="K7" s="42"/>
    </row>
    <row r="8" spans="1:11" x14ac:dyDescent="0.25">
      <c r="A8" s="43"/>
      <c r="B8" s="39"/>
      <c r="C8" s="32"/>
      <c r="D8" s="95"/>
      <c r="E8" s="39"/>
      <c r="F8" s="32"/>
      <c r="G8" s="46"/>
      <c r="H8" s="47"/>
      <c r="I8" s="66"/>
      <c r="J8" s="39"/>
      <c r="K8" s="47"/>
    </row>
    <row r="9" spans="1:11" x14ac:dyDescent="0.25">
      <c r="A9" s="43"/>
      <c r="B9" s="39"/>
      <c r="C9" s="32"/>
      <c r="D9" s="95"/>
      <c r="E9" s="39"/>
      <c r="F9" s="32"/>
      <c r="G9" s="46"/>
      <c r="H9" s="47"/>
      <c r="I9" s="66"/>
      <c r="J9" s="39"/>
      <c r="K9" s="47"/>
    </row>
    <row r="10" spans="1:11" x14ac:dyDescent="0.25">
      <c r="A10" s="43"/>
      <c r="B10" s="39"/>
      <c r="C10" s="32"/>
      <c r="D10" s="95"/>
      <c r="E10" s="39"/>
      <c r="F10" s="32"/>
      <c r="G10" s="46"/>
      <c r="H10" s="47"/>
      <c r="I10" s="66"/>
      <c r="J10" s="39"/>
      <c r="K10" s="47"/>
    </row>
    <row r="11" spans="1:11" x14ac:dyDescent="0.25">
      <c r="A11" s="43"/>
      <c r="B11" s="39"/>
      <c r="C11" s="32"/>
      <c r="D11" s="95"/>
      <c r="E11" s="39"/>
      <c r="F11" s="32"/>
      <c r="G11" s="46"/>
      <c r="H11" s="47"/>
      <c r="I11" s="66"/>
      <c r="J11" s="39"/>
      <c r="K11" s="47"/>
    </row>
    <row r="12" spans="1:11" ht="12.75" customHeight="1" x14ac:dyDescent="0.25">
      <c r="A12" s="43"/>
      <c r="B12" s="39"/>
      <c r="C12" s="32"/>
      <c r="D12" s="39"/>
      <c r="E12" s="39"/>
      <c r="F12" s="32"/>
      <c r="G12" s="46"/>
      <c r="H12" s="47"/>
      <c r="I12" s="49"/>
      <c r="J12" s="39"/>
      <c r="K12" s="44"/>
    </row>
    <row r="13" spans="1:11" x14ac:dyDescent="0.25">
      <c r="A13" s="50"/>
      <c r="B13" s="51"/>
      <c r="C13" s="51"/>
      <c r="D13" s="51"/>
      <c r="E13" s="51"/>
      <c r="F13" s="51"/>
      <c r="G13" s="237" t="s">
        <v>86</v>
      </c>
      <c r="H13" s="238"/>
      <c r="I13" s="68">
        <f>SUM(I7:I12)</f>
        <v>0</v>
      </c>
      <c r="J13" s="52"/>
      <c r="K13" s="53"/>
    </row>
    <row r="14" spans="1:11" ht="12.75" customHeight="1" x14ac:dyDescent="0.25">
      <c r="A14" s="3"/>
      <c r="B14" s="3"/>
      <c r="C14" s="3"/>
      <c r="D14" s="3"/>
      <c r="E14" s="3"/>
      <c r="F14" s="3"/>
      <c r="G14" s="3"/>
      <c r="H14" s="3"/>
      <c r="I14" s="94"/>
      <c r="J14" s="32"/>
      <c r="K14" s="44"/>
    </row>
    <row r="15" spans="1:11" x14ac:dyDescent="0.25">
      <c r="A15" s="239" t="s">
        <v>22</v>
      </c>
      <c r="B15" s="30" t="s">
        <v>31</v>
      </c>
      <c r="C15" s="193" t="s">
        <v>27</v>
      </c>
      <c r="D15" s="54" t="s">
        <v>27</v>
      </c>
      <c r="E15" s="241" t="s">
        <v>33</v>
      </c>
      <c r="F15" s="242"/>
      <c r="G15" s="242"/>
      <c r="H15" s="243"/>
      <c r="I15" s="239" t="s">
        <v>24</v>
      </c>
      <c r="J15" s="239" t="s">
        <v>23</v>
      </c>
      <c r="K15" s="193" t="s">
        <v>40</v>
      </c>
    </row>
    <row r="16" spans="1:11" x14ac:dyDescent="0.25">
      <c r="A16" s="240"/>
      <c r="B16" s="194" t="s">
        <v>32</v>
      </c>
      <c r="C16" s="194" t="s">
        <v>29</v>
      </c>
      <c r="D16" s="194" t="s">
        <v>28</v>
      </c>
      <c r="E16" s="241" t="s">
        <v>26</v>
      </c>
      <c r="F16" s="243"/>
      <c r="G16" s="241" t="s">
        <v>25</v>
      </c>
      <c r="H16" s="243"/>
      <c r="I16" s="240"/>
      <c r="J16" s="240"/>
      <c r="K16" s="194" t="s">
        <v>41</v>
      </c>
    </row>
    <row r="17" spans="1:11" ht="12.75" customHeight="1" x14ac:dyDescent="0.25">
      <c r="A17" s="96"/>
      <c r="B17" s="57"/>
      <c r="C17" s="57"/>
      <c r="D17" s="57"/>
      <c r="E17" s="37"/>
      <c r="F17" s="38"/>
      <c r="G17" s="37"/>
      <c r="H17" s="38"/>
      <c r="I17" s="42"/>
      <c r="J17" s="57"/>
      <c r="K17" s="69">
        <f t="shared" ref="K17:K22" si="0">+I17-J17</f>
        <v>0</v>
      </c>
    </row>
    <row r="18" spans="1:11" ht="12.75" customHeight="1" x14ac:dyDescent="0.25">
      <c r="A18" s="88"/>
      <c r="B18" s="36"/>
      <c r="C18" s="36"/>
      <c r="D18" s="36"/>
      <c r="E18" s="39"/>
      <c r="F18" s="44"/>
      <c r="G18" s="39"/>
      <c r="H18" s="44"/>
      <c r="I18" s="47"/>
      <c r="J18" s="36"/>
      <c r="K18" s="69">
        <f t="shared" si="0"/>
        <v>0</v>
      </c>
    </row>
    <row r="19" spans="1:11" ht="12.75" customHeight="1" x14ac:dyDescent="0.25">
      <c r="A19" s="88"/>
      <c r="B19" s="36"/>
      <c r="C19" s="36"/>
      <c r="D19" s="36"/>
      <c r="E19" s="39"/>
      <c r="F19" s="44"/>
      <c r="G19" s="39"/>
      <c r="H19" s="44"/>
      <c r="I19" s="47"/>
      <c r="J19" s="36"/>
      <c r="K19" s="69">
        <f t="shared" si="0"/>
        <v>0</v>
      </c>
    </row>
    <row r="20" spans="1:11" x14ac:dyDescent="0.25">
      <c r="A20" s="43"/>
      <c r="B20" s="58"/>
      <c r="C20" s="59"/>
      <c r="D20" s="59"/>
      <c r="E20" s="39"/>
      <c r="F20" s="61"/>
      <c r="G20" s="76"/>
      <c r="H20" s="61"/>
      <c r="I20" s="69"/>
      <c r="J20" s="69"/>
      <c r="K20" s="69">
        <f t="shared" si="0"/>
        <v>0</v>
      </c>
    </row>
    <row r="21" spans="1:11" x14ac:dyDescent="0.25">
      <c r="A21" s="43"/>
      <c r="B21" s="58"/>
      <c r="C21" s="59"/>
      <c r="D21" s="59"/>
      <c r="E21" s="39"/>
      <c r="F21" s="61"/>
      <c r="G21" s="76"/>
      <c r="H21" s="61"/>
      <c r="I21" s="69"/>
      <c r="J21" s="69"/>
      <c r="K21" s="69">
        <f t="shared" si="0"/>
        <v>0</v>
      </c>
    </row>
    <row r="22" spans="1:11" ht="12.75" customHeight="1" x14ac:dyDescent="0.25">
      <c r="A22" s="43"/>
      <c r="B22" s="36"/>
      <c r="C22" s="36"/>
      <c r="D22" s="36"/>
      <c r="E22" s="39"/>
      <c r="F22" s="44"/>
      <c r="G22" s="39"/>
      <c r="H22" s="44"/>
      <c r="I22" s="82"/>
      <c r="J22" s="82"/>
      <c r="K22" s="69">
        <f t="shared" si="0"/>
        <v>0</v>
      </c>
    </row>
    <row r="23" spans="1:11" x14ac:dyDescent="0.25">
      <c r="A23" s="50"/>
      <c r="B23" s="51"/>
      <c r="C23" s="51"/>
      <c r="D23" s="51"/>
      <c r="E23" s="51"/>
      <c r="F23" s="51"/>
      <c r="G23" s="237" t="s">
        <v>86</v>
      </c>
      <c r="H23" s="238"/>
      <c r="I23" s="72">
        <f>SUM(I17:I22)</f>
        <v>0</v>
      </c>
      <c r="J23" s="72">
        <f>SUM(J17:J22)</f>
        <v>0</v>
      </c>
      <c r="K23" s="72">
        <f>SUM(K17:K22)</f>
        <v>0</v>
      </c>
    </row>
    <row r="24" spans="1:11" ht="12.75" customHeight="1" x14ac:dyDescent="0.25">
      <c r="A24" s="51"/>
      <c r="B24" s="51"/>
      <c r="C24" s="51"/>
      <c r="D24" s="51"/>
      <c r="E24" s="51"/>
      <c r="F24" s="51"/>
      <c r="G24" s="51"/>
      <c r="H24" s="51"/>
      <c r="I24" s="109"/>
      <c r="J24" s="85"/>
      <c r="K24" s="51"/>
    </row>
    <row r="25" spans="1:11"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1" ht="24.95" customHeight="1" x14ac:dyDescent="0.25">
      <c r="A26" s="156">
        <v>0</v>
      </c>
      <c r="B26" s="156">
        <v>1766000000</v>
      </c>
      <c r="C26" s="156">
        <v>0</v>
      </c>
      <c r="D26" s="152">
        <f>+A26+B26-C26</f>
        <v>1766000000</v>
      </c>
      <c r="E26" s="152">
        <f>+I23</f>
        <v>0</v>
      </c>
      <c r="F26" s="153">
        <f>+E26/D26</f>
        <v>0</v>
      </c>
      <c r="G26" s="152">
        <f>+I13</f>
        <v>0</v>
      </c>
      <c r="H26" s="152">
        <f>+D26-E26-G26</f>
        <v>1766000000</v>
      </c>
      <c r="I26" s="152">
        <f>+J23</f>
        <v>0</v>
      </c>
      <c r="J26" s="158">
        <f>+I26/D26</f>
        <v>0</v>
      </c>
      <c r="K26" s="152">
        <f>+K23</f>
        <v>0</v>
      </c>
    </row>
    <row r="27" spans="1:11"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27"/>
  <sheetViews>
    <sheetView workbookViewId="0">
      <selection activeCell="I23" sqref="I23"/>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45" t="s">
        <v>120</v>
      </c>
      <c r="B3" s="148" t="s">
        <v>119</v>
      </c>
      <c r="C3" s="145"/>
      <c r="D3" s="145"/>
      <c r="E3" s="146"/>
      <c r="F3" s="146"/>
      <c r="G3" s="146"/>
      <c r="H3" s="146"/>
      <c r="I3" s="146"/>
      <c r="J3" s="146"/>
      <c r="K3" s="147" t="s">
        <v>263</v>
      </c>
    </row>
    <row r="4" spans="1:12" ht="12.75" customHeight="1" x14ac:dyDescent="0.25">
      <c r="A4" s="33"/>
      <c r="B4" s="33"/>
      <c r="C4" s="33"/>
      <c r="D4" s="33"/>
      <c r="E4" s="33"/>
      <c r="F4" s="33"/>
      <c r="G4" s="33"/>
      <c r="H4" s="33"/>
      <c r="I4" s="104"/>
      <c r="J4" s="33"/>
      <c r="K4" s="33"/>
    </row>
    <row r="5" spans="1:12" x14ac:dyDescent="0.25">
      <c r="A5" s="239" t="s">
        <v>22</v>
      </c>
      <c r="B5" s="244" t="s">
        <v>85</v>
      </c>
      <c r="C5" s="34"/>
      <c r="D5" s="239" t="s">
        <v>51</v>
      </c>
      <c r="E5" s="241" t="s">
        <v>30</v>
      </c>
      <c r="F5" s="242"/>
      <c r="G5" s="242"/>
      <c r="H5" s="243"/>
      <c r="I5" s="239" t="s">
        <v>24</v>
      </c>
      <c r="J5" s="246" t="s">
        <v>34</v>
      </c>
      <c r="K5" s="247"/>
    </row>
    <row r="6" spans="1:12" x14ac:dyDescent="0.25">
      <c r="A6" s="240"/>
      <c r="B6" s="245"/>
      <c r="C6" s="35"/>
      <c r="D6" s="240"/>
      <c r="E6" s="241" t="s">
        <v>26</v>
      </c>
      <c r="F6" s="242"/>
      <c r="G6" s="242"/>
      <c r="H6" s="243"/>
      <c r="I6" s="240"/>
      <c r="J6" s="248"/>
      <c r="K6" s="249"/>
    </row>
    <row r="7" spans="1:12" x14ac:dyDescent="0.25">
      <c r="A7" s="90"/>
      <c r="B7" s="172"/>
      <c r="C7" s="98"/>
      <c r="D7" s="97"/>
      <c r="E7" s="139"/>
      <c r="F7" s="91"/>
      <c r="G7" s="91"/>
      <c r="H7" s="92"/>
      <c r="I7" s="93"/>
      <c r="J7" s="97"/>
      <c r="K7" s="93"/>
    </row>
    <row r="8" spans="1:12" x14ac:dyDescent="0.25">
      <c r="A8" s="90"/>
      <c r="B8" s="172"/>
      <c r="C8" s="98"/>
      <c r="D8" s="97"/>
      <c r="E8" s="139"/>
      <c r="F8" s="91"/>
      <c r="G8" s="91"/>
      <c r="H8" s="92"/>
      <c r="I8" s="93"/>
      <c r="J8" s="97"/>
      <c r="K8" s="93"/>
    </row>
    <row r="9" spans="1:12" x14ac:dyDescent="0.25">
      <c r="A9" s="90"/>
      <c r="B9" s="172"/>
      <c r="C9" s="98"/>
      <c r="D9" s="97"/>
      <c r="E9" s="139"/>
      <c r="F9" s="91"/>
      <c r="G9" s="91"/>
      <c r="H9" s="92"/>
      <c r="I9" s="93"/>
      <c r="J9" s="97"/>
      <c r="K9" s="93"/>
    </row>
    <row r="10" spans="1:12" x14ac:dyDescent="0.25">
      <c r="A10" s="43"/>
      <c r="B10" s="105"/>
      <c r="C10" s="83"/>
      <c r="D10" s="45"/>
      <c r="E10" s="106"/>
      <c r="F10" s="80"/>
      <c r="G10" s="80"/>
      <c r="H10" s="84"/>
      <c r="I10" s="70"/>
      <c r="J10" s="39"/>
      <c r="K10" s="44"/>
    </row>
    <row r="11" spans="1:12" x14ac:dyDescent="0.25">
      <c r="A11" s="43"/>
      <c r="B11" s="105"/>
      <c r="C11" s="83"/>
      <c r="D11" s="45"/>
      <c r="E11" s="60"/>
      <c r="F11" s="80"/>
      <c r="G11" s="80"/>
      <c r="H11" s="84"/>
      <c r="I11" s="70"/>
      <c r="J11" s="39"/>
      <c r="K11" s="44"/>
      <c r="L11"/>
    </row>
    <row r="12" spans="1:12" ht="12.75" customHeight="1" x14ac:dyDescent="0.25">
      <c r="A12" s="43"/>
      <c r="B12" s="48"/>
      <c r="C12" s="49"/>
      <c r="D12" s="39"/>
      <c r="E12" s="39"/>
      <c r="F12" s="32"/>
      <c r="G12" s="46"/>
      <c r="H12" s="47"/>
      <c r="I12" s="66"/>
      <c r="J12" s="39"/>
      <c r="K12" s="44"/>
    </row>
    <row r="13" spans="1:12" x14ac:dyDescent="0.25">
      <c r="A13" s="50"/>
      <c r="B13" s="51"/>
      <c r="C13" s="51"/>
      <c r="D13" s="51"/>
      <c r="E13" s="51"/>
      <c r="F13" s="51"/>
      <c r="G13" s="237" t="s">
        <v>86</v>
      </c>
      <c r="H13" s="238"/>
      <c r="I13" s="68">
        <f>SUM(I10:I12)</f>
        <v>0</v>
      </c>
      <c r="J13" s="52"/>
      <c r="K13" s="53"/>
    </row>
    <row r="14" spans="1:12" ht="12.75" customHeight="1" x14ac:dyDescent="0.25">
      <c r="A14" s="3"/>
      <c r="B14" s="3"/>
      <c r="C14" s="3"/>
      <c r="D14" s="3"/>
      <c r="E14" s="3"/>
      <c r="F14" s="3"/>
      <c r="G14" s="3"/>
      <c r="H14" s="3"/>
      <c r="I14" s="22"/>
      <c r="J14" s="32"/>
      <c r="K14" s="44"/>
    </row>
    <row r="15" spans="1:12" x14ac:dyDescent="0.25">
      <c r="A15" s="239" t="s">
        <v>22</v>
      </c>
      <c r="B15" s="30" t="s">
        <v>31</v>
      </c>
      <c r="C15" s="55" t="s">
        <v>27</v>
      </c>
      <c r="D15" s="54" t="s">
        <v>27</v>
      </c>
      <c r="E15" s="241" t="s">
        <v>33</v>
      </c>
      <c r="F15" s="242"/>
      <c r="G15" s="242"/>
      <c r="H15" s="243"/>
      <c r="I15" s="239" t="s">
        <v>24</v>
      </c>
      <c r="J15" s="239" t="s">
        <v>23</v>
      </c>
      <c r="K15" s="55" t="s">
        <v>40</v>
      </c>
    </row>
    <row r="16" spans="1:12" x14ac:dyDescent="0.25">
      <c r="A16" s="240"/>
      <c r="B16" s="56" t="s">
        <v>32</v>
      </c>
      <c r="C16" s="56" t="s">
        <v>29</v>
      </c>
      <c r="D16" s="56" t="s">
        <v>28</v>
      </c>
      <c r="E16" s="241" t="s">
        <v>26</v>
      </c>
      <c r="F16" s="243"/>
      <c r="G16" s="241" t="s">
        <v>25</v>
      </c>
      <c r="H16" s="243"/>
      <c r="I16" s="240"/>
      <c r="J16" s="240"/>
      <c r="K16" s="56" t="s">
        <v>41</v>
      </c>
    </row>
    <row r="17" spans="1:13" x14ac:dyDescent="0.25">
      <c r="A17" s="43">
        <v>43524</v>
      </c>
      <c r="B17" s="58" t="s">
        <v>289</v>
      </c>
      <c r="C17" s="59">
        <v>632</v>
      </c>
      <c r="D17" s="59">
        <v>632</v>
      </c>
      <c r="E17" s="140" t="s">
        <v>290</v>
      </c>
      <c r="F17" s="61"/>
      <c r="G17" s="60" t="s">
        <v>232</v>
      </c>
      <c r="H17" s="61"/>
      <c r="I17" s="70">
        <v>40346000</v>
      </c>
      <c r="J17" s="70"/>
      <c r="K17" s="69">
        <f>+I17-J17</f>
        <v>40346000</v>
      </c>
    </row>
    <row r="18" spans="1:13" x14ac:dyDescent="0.25">
      <c r="A18" s="43"/>
      <c r="B18" s="159"/>
      <c r="C18" s="59"/>
      <c r="D18" s="59"/>
      <c r="E18" s="106"/>
      <c r="F18" s="61"/>
      <c r="G18" s="60"/>
      <c r="H18" s="61"/>
      <c r="I18" s="70"/>
      <c r="J18" s="70"/>
      <c r="K18" s="69">
        <f t="shared" ref="K18:K22" si="0">+I18-J18</f>
        <v>0</v>
      </c>
      <c r="M18" s="138"/>
    </row>
    <row r="19" spans="1:13" x14ac:dyDescent="0.25">
      <c r="A19" s="43"/>
      <c r="B19" s="159"/>
      <c r="C19" s="59"/>
      <c r="D19" s="59"/>
      <c r="E19" s="39"/>
      <c r="F19" s="61"/>
      <c r="G19" s="60"/>
      <c r="H19" s="61"/>
      <c r="I19" s="70"/>
      <c r="J19" s="70"/>
      <c r="K19" s="69">
        <f t="shared" si="0"/>
        <v>0</v>
      </c>
      <c r="M19" s="138"/>
    </row>
    <row r="20" spans="1:13" x14ac:dyDescent="0.25">
      <c r="A20" s="43"/>
      <c r="B20" s="159"/>
      <c r="C20" s="59"/>
      <c r="D20" s="59"/>
      <c r="E20" s="39"/>
      <c r="F20" s="61"/>
      <c r="G20" s="60"/>
      <c r="H20" s="61"/>
      <c r="I20" s="70"/>
      <c r="J20" s="70"/>
      <c r="K20" s="69">
        <f t="shared" si="0"/>
        <v>0</v>
      </c>
      <c r="M20" s="138"/>
    </row>
    <row r="21" spans="1:13" x14ac:dyDescent="0.25">
      <c r="A21" s="43"/>
      <c r="B21" s="159"/>
      <c r="C21" s="59"/>
      <c r="D21" s="59"/>
      <c r="E21" s="106"/>
      <c r="F21" s="61"/>
      <c r="G21" s="60"/>
      <c r="H21" s="61"/>
      <c r="I21" s="70"/>
      <c r="J21" s="70"/>
      <c r="K21" s="69">
        <f t="shared" si="0"/>
        <v>0</v>
      </c>
      <c r="M21" s="138"/>
    </row>
    <row r="22" spans="1:13" x14ac:dyDescent="0.25">
      <c r="A22" s="43"/>
      <c r="B22" s="159"/>
      <c r="C22" s="59"/>
      <c r="D22" s="59"/>
      <c r="E22" s="106"/>
      <c r="F22" s="61"/>
      <c r="G22" s="60"/>
      <c r="H22" s="61"/>
      <c r="I22" s="70"/>
      <c r="J22" s="70"/>
      <c r="K22" s="69">
        <f t="shared" si="0"/>
        <v>0</v>
      </c>
      <c r="M22" s="138"/>
    </row>
    <row r="23" spans="1:13" x14ac:dyDescent="0.25">
      <c r="A23" s="50"/>
      <c r="B23" s="51"/>
      <c r="C23" s="51"/>
      <c r="D23" s="51"/>
      <c r="E23" s="51"/>
      <c r="F23" s="51"/>
      <c r="G23" s="237" t="s">
        <v>86</v>
      </c>
      <c r="H23" s="238"/>
      <c r="I23" s="72">
        <f>SUM(I17:I22)</f>
        <v>40346000</v>
      </c>
      <c r="J23" s="72">
        <f t="shared" ref="J23:K23" si="1">SUM(J17:J22)</f>
        <v>0</v>
      </c>
      <c r="K23" s="72">
        <f t="shared" si="1"/>
        <v>40346000</v>
      </c>
    </row>
    <row r="24" spans="1:13" ht="12.75" customHeight="1" x14ac:dyDescent="0.25">
      <c r="A24" s="3"/>
      <c r="B24" s="3"/>
      <c r="C24" s="3"/>
      <c r="D24" s="3"/>
      <c r="E24" s="3"/>
      <c r="F24" s="3"/>
      <c r="G24" s="3"/>
      <c r="H24" s="3"/>
      <c r="I24" s="85"/>
      <c r="J24" s="65"/>
      <c r="K24" s="111"/>
    </row>
    <row r="25" spans="1:13"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3" ht="24.95" customHeight="1" x14ac:dyDescent="0.25">
      <c r="A26" s="156">
        <v>590500000</v>
      </c>
      <c r="B26" s="156"/>
      <c r="C26" s="156">
        <v>0</v>
      </c>
      <c r="D26" s="152">
        <f>+A26+B26-C26</f>
        <v>590500000</v>
      </c>
      <c r="E26" s="152">
        <f>+I23</f>
        <v>40346000</v>
      </c>
      <c r="F26" s="153">
        <f>+E26/D26</f>
        <v>6.8325148179508896E-2</v>
      </c>
      <c r="G26" s="152">
        <f>+I13</f>
        <v>0</v>
      </c>
      <c r="H26" s="152">
        <f>+D26-E26-G26</f>
        <v>550154000</v>
      </c>
      <c r="I26" s="152">
        <f>+J23</f>
        <v>0</v>
      </c>
      <c r="J26" s="158">
        <f>+I26/D26</f>
        <v>0</v>
      </c>
      <c r="K26" s="152">
        <f>+K23</f>
        <v>40346000</v>
      </c>
    </row>
    <row r="27" spans="1:13"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G23:H23"/>
    <mergeCell ref="J5:K6"/>
    <mergeCell ref="E6:H6"/>
    <mergeCell ref="G13:H13"/>
    <mergeCell ref="A15:A16"/>
    <mergeCell ref="E15:H15"/>
    <mergeCell ref="I15:I16"/>
    <mergeCell ref="J15:J16"/>
    <mergeCell ref="E16:F16"/>
    <mergeCell ref="G16:H16"/>
    <mergeCell ref="I5:I6"/>
    <mergeCell ref="A5:A6"/>
    <mergeCell ref="B5:B6"/>
    <mergeCell ref="D5:D6"/>
    <mergeCell ref="E5:H5"/>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F9C9C-CCDF-4A0E-B7D8-1DFEBC69FC35}">
  <dimension ref="A1:M27"/>
  <sheetViews>
    <sheetView workbookViewId="0">
      <selection activeCell="J18" sqref="J18:J19"/>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45" t="s">
        <v>164</v>
      </c>
      <c r="B3" s="148" t="s">
        <v>163</v>
      </c>
      <c r="C3" s="145"/>
      <c r="D3" s="145"/>
      <c r="E3" s="146"/>
      <c r="F3" s="146"/>
      <c r="G3" s="146"/>
      <c r="H3" s="146"/>
      <c r="I3" s="146"/>
      <c r="J3" s="146"/>
      <c r="K3" s="147" t="s">
        <v>263</v>
      </c>
    </row>
    <row r="4" spans="1:12" ht="12.75" customHeight="1" x14ac:dyDescent="0.25">
      <c r="A4" s="33"/>
      <c r="B4" s="33"/>
      <c r="C4" s="33"/>
      <c r="D4" s="33"/>
      <c r="E4" s="33"/>
      <c r="F4" s="33"/>
      <c r="G4" s="33"/>
      <c r="H4" s="33"/>
      <c r="I4" s="104"/>
      <c r="J4" s="33"/>
      <c r="K4" s="33"/>
    </row>
    <row r="5" spans="1:12" x14ac:dyDescent="0.25">
      <c r="A5" s="239" t="s">
        <v>22</v>
      </c>
      <c r="B5" s="244" t="s">
        <v>85</v>
      </c>
      <c r="C5" s="173"/>
      <c r="D5" s="239" t="s">
        <v>51</v>
      </c>
      <c r="E5" s="241" t="s">
        <v>30</v>
      </c>
      <c r="F5" s="242"/>
      <c r="G5" s="242"/>
      <c r="H5" s="243"/>
      <c r="I5" s="239" t="s">
        <v>24</v>
      </c>
      <c r="J5" s="246" t="s">
        <v>34</v>
      </c>
      <c r="K5" s="247"/>
    </row>
    <row r="6" spans="1:12" x14ac:dyDescent="0.25">
      <c r="A6" s="240"/>
      <c r="B6" s="245"/>
      <c r="C6" s="174"/>
      <c r="D6" s="240"/>
      <c r="E6" s="241" t="s">
        <v>26</v>
      </c>
      <c r="F6" s="242"/>
      <c r="G6" s="242"/>
      <c r="H6" s="243"/>
      <c r="I6" s="240"/>
      <c r="J6" s="248"/>
      <c r="K6" s="249"/>
    </row>
    <row r="7" spans="1:12" x14ac:dyDescent="0.25">
      <c r="A7" s="90"/>
      <c r="B7" s="172"/>
      <c r="C7" s="98"/>
      <c r="D7" s="97"/>
      <c r="E7" s="139"/>
      <c r="F7" s="91"/>
      <c r="G7" s="91"/>
      <c r="H7" s="92"/>
      <c r="I7" s="93"/>
      <c r="J7" s="97"/>
      <c r="K7" s="93"/>
    </row>
    <row r="8" spans="1:12" x14ac:dyDescent="0.25">
      <c r="A8" s="90"/>
      <c r="B8" s="172"/>
      <c r="C8" s="98"/>
      <c r="D8" s="97"/>
      <c r="E8" s="139"/>
      <c r="F8" s="91"/>
      <c r="G8" s="91"/>
      <c r="H8" s="92"/>
      <c r="I8" s="93"/>
      <c r="J8" s="97"/>
      <c r="K8" s="93"/>
    </row>
    <row r="9" spans="1:12" x14ac:dyDescent="0.25">
      <c r="A9" s="90"/>
      <c r="B9" s="172"/>
      <c r="C9" s="98"/>
      <c r="D9" s="97"/>
      <c r="E9" s="139"/>
      <c r="F9" s="91"/>
      <c r="G9" s="91"/>
      <c r="H9" s="92"/>
      <c r="I9" s="93"/>
      <c r="J9" s="97"/>
      <c r="K9" s="93"/>
    </row>
    <row r="10" spans="1:12" x14ac:dyDescent="0.25">
      <c r="A10" s="43"/>
      <c r="B10" s="105"/>
      <c r="C10" s="83"/>
      <c r="D10" s="45"/>
      <c r="E10" s="106"/>
      <c r="F10" s="80"/>
      <c r="G10" s="80"/>
      <c r="H10" s="84"/>
      <c r="I10" s="70"/>
      <c r="J10" s="39"/>
      <c r="K10" s="44"/>
    </row>
    <row r="11" spans="1:12" x14ac:dyDescent="0.25">
      <c r="A11" s="43"/>
      <c r="B11" s="105"/>
      <c r="C11" s="83"/>
      <c r="D11" s="45"/>
      <c r="E11" s="60"/>
      <c r="F11" s="80"/>
      <c r="G11" s="80"/>
      <c r="H11" s="84"/>
      <c r="I11" s="70"/>
      <c r="J11" s="39"/>
      <c r="K11" s="44"/>
      <c r="L11"/>
    </row>
    <row r="12" spans="1:12" ht="12.75" customHeight="1" x14ac:dyDescent="0.25">
      <c r="A12" s="43"/>
      <c r="B12" s="48"/>
      <c r="C12" s="49"/>
      <c r="D12" s="39"/>
      <c r="E12" s="39"/>
      <c r="F12" s="32"/>
      <c r="G12" s="46"/>
      <c r="H12" s="47"/>
      <c r="I12" s="66"/>
      <c r="J12" s="39"/>
      <c r="K12" s="44"/>
    </row>
    <row r="13" spans="1:12" x14ac:dyDescent="0.25">
      <c r="A13" s="50"/>
      <c r="B13" s="51"/>
      <c r="C13" s="51"/>
      <c r="D13" s="51"/>
      <c r="E13" s="51"/>
      <c r="F13" s="51"/>
      <c r="G13" s="237" t="s">
        <v>86</v>
      </c>
      <c r="H13" s="238"/>
      <c r="I13" s="68">
        <f>SUM(I10:I12)</f>
        <v>0</v>
      </c>
      <c r="J13" s="52"/>
      <c r="K13" s="53"/>
    </row>
    <row r="14" spans="1:12" ht="12.75" customHeight="1" x14ac:dyDescent="0.25">
      <c r="A14" s="3"/>
      <c r="B14" s="3"/>
      <c r="C14" s="3"/>
      <c r="D14" s="3"/>
      <c r="E14" s="3"/>
      <c r="F14" s="3"/>
      <c r="G14" s="3"/>
      <c r="H14" s="3"/>
      <c r="I14" s="22"/>
      <c r="J14" s="32"/>
      <c r="K14" s="44"/>
    </row>
    <row r="15" spans="1:12" x14ac:dyDescent="0.25">
      <c r="A15" s="239" t="s">
        <v>22</v>
      </c>
      <c r="B15" s="30" t="s">
        <v>31</v>
      </c>
      <c r="C15" s="169" t="s">
        <v>27</v>
      </c>
      <c r="D15" s="54" t="s">
        <v>27</v>
      </c>
      <c r="E15" s="241" t="s">
        <v>33</v>
      </c>
      <c r="F15" s="242"/>
      <c r="G15" s="242"/>
      <c r="H15" s="243"/>
      <c r="I15" s="239" t="s">
        <v>24</v>
      </c>
      <c r="J15" s="239" t="s">
        <v>23</v>
      </c>
      <c r="K15" s="169" t="s">
        <v>40</v>
      </c>
    </row>
    <row r="16" spans="1:12" x14ac:dyDescent="0.25">
      <c r="A16" s="240"/>
      <c r="B16" s="170" t="s">
        <v>32</v>
      </c>
      <c r="C16" s="170" t="s">
        <v>29</v>
      </c>
      <c r="D16" s="170" t="s">
        <v>28</v>
      </c>
      <c r="E16" s="241" t="s">
        <v>26</v>
      </c>
      <c r="F16" s="243"/>
      <c r="G16" s="241" t="s">
        <v>25</v>
      </c>
      <c r="H16" s="243"/>
      <c r="I16" s="240"/>
      <c r="J16" s="240"/>
      <c r="K16" s="170" t="s">
        <v>41</v>
      </c>
    </row>
    <row r="17" spans="1:13" x14ac:dyDescent="0.25">
      <c r="A17" s="43">
        <v>43486</v>
      </c>
      <c r="B17" s="221">
        <v>262132037</v>
      </c>
      <c r="C17" s="59">
        <v>101</v>
      </c>
      <c r="D17" s="59">
        <v>246</v>
      </c>
      <c r="E17" s="39" t="s">
        <v>259</v>
      </c>
      <c r="F17" s="61"/>
      <c r="G17" s="217" t="s">
        <v>260</v>
      </c>
      <c r="H17" s="61"/>
      <c r="I17" s="70">
        <v>14793000</v>
      </c>
      <c r="J17" s="70">
        <v>14793000</v>
      </c>
      <c r="K17" s="69">
        <f>+I17-J17</f>
        <v>0</v>
      </c>
    </row>
    <row r="18" spans="1:13" x14ac:dyDescent="0.25">
      <c r="A18" s="43">
        <v>43516</v>
      </c>
      <c r="B18" s="221">
        <v>263307025</v>
      </c>
      <c r="C18" s="59">
        <v>101</v>
      </c>
      <c r="D18" s="59">
        <v>575</v>
      </c>
      <c r="E18" s="39" t="s">
        <v>273</v>
      </c>
      <c r="F18" s="61"/>
      <c r="G18" s="234" t="s">
        <v>260</v>
      </c>
      <c r="H18" s="61"/>
      <c r="I18" s="70">
        <v>12455440</v>
      </c>
      <c r="J18" s="70">
        <v>12455440</v>
      </c>
      <c r="K18" s="69">
        <f t="shared" ref="K18:K22" si="0">+I18-J18</f>
        <v>0</v>
      </c>
      <c r="M18" s="138"/>
    </row>
    <row r="19" spans="1:13" x14ac:dyDescent="0.25">
      <c r="A19" s="43">
        <v>43516</v>
      </c>
      <c r="B19" s="221">
        <v>263303765</v>
      </c>
      <c r="C19" s="59">
        <v>101</v>
      </c>
      <c r="D19" s="59">
        <v>579</v>
      </c>
      <c r="E19" s="39" t="s">
        <v>274</v>
      </c>
      <c r="F19" s="61"/>
      <c r="G19" s="234" t="s">
        <v>260</v>
      </c>
      <c r="H19" s="61"/>
      <c r="I19" s="70">
        <v>2959350</v>
      </c>
      <c r="J19" s="70">
        <v>2959350</v>
      </c>
      <c r="K19" s="69">
        <f t="shared" si="0"/>
        <v>0</v>
      </c>
      <c r="M19" s="138"/>
    </row>
    <row r="20" spans="1:13" x14ac:dyDescent="0.25">
      <c r="A20" s="43"/>
      <c r="B20" s="221"/>
      <c r="C20" s="59"/>
      <c r="D20" s="59"/>
      <c r="E20" s="39"/>
      <c r="F20" s="61"/>
      <c r="G20" s="60"/>
      <c r="H20" s="61"/>
      <c r="I20" s="70"/>
      <c r="J20" s="70"/>
      <c r="K20" s="69">
        <f t="shared" si="0"/>
        <v>0</v>
      </c>
      <c r="M20" s="138"/>
    </row>
    <row r="21" spans="1:13" x14ac:dyDescent="0.25">
      <c r="A21" s="43"/>
      <c r="B21" s="221"/>
      <c r="C21" s="59"/>
      <c r="D21" s="59"/>
      <c r="E21" s="106"/>
      <c r="F21" s="61"/>
      <c r="G21" s="60"/>
      <c r="H21" s="61"/>
      <c r="I21" s="70"/>
      <c r="J21" s="70"/>
      <c r="K21" s="69">
        <f t="shared" si="0"/>
        <v>0</v>
      </c>
      <c r="M21" s="138"/>
    </row>
    <row r="22" spans="1:13" x14ac:dyDescent="0.25">
      <c r="A22" s="43"/>
      <c r="B22" s="221"/>
      <c r="C22" s="59"/>
      <c r="D22" s="59"/>
      <c r="E22" s="106"/>
      <c r="F22" s="61"/>
      <c r="G22" s="60"/>
      <c r="H22" s="61"/>
      <c r="I22" s="70"/>
      <c r="J22" s="70"/>
      <c r="K22" s="69">
        <f t="shared" si="0"/>
        <v>0</v>
      </c>
      <c r="M22" s="138"/>
    </row>
    <row r="23" spans="1:13" x14ac:dyDescent="0.25">
      <c r="A23" s="50"/>
      <c r="B23" s="51"/>
      <c r="C23" s="51"/>
      <c r="D23" s="51"/>
      <c r="E23" s="51"/>
      <c r="F23" s="51"/>
      <c r="G23" s="237" t="s">
        <v>86</v>
      </c>
      <c r="H23" s="238"/>
      <c r="I23" s="72">
        <f>SUM(I17:I22)</f>
        <v>30207790</v>
      </c>
      <c r="J23" s="72">
        <f t="shared" ref="J23:K23" si="1">SUM(J17:J22)</f>
        <v>30207790</v>
      </c>
      <c r="K23" s="72">
        <f t="shared" si="1"/>
        <v>0</v>
      </c>
    </row>
    <row r="24" spans="1:13" ht="12.75" customHeight="1" x14ac:dyDescent="0.25">
      <c r="A24" s="3"/>
      <c r="B24" s="3"/>
      <c r="C24" s="3"/>
      <c r="D24" s="3"/>
      <c r="E24" s="3"/>
      <c r="F24" s="3"/>
      <c r="G24" s="3"/>
      <c r="H24" s="3"/>
      <c r="I24" s="85"/>
      <c r="J24" s="65"/>
      <c r="K24" s="111"/>
    </row>
    <row r="25" spans="1:13"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3" ht="24.95" customHeight="1" x14ac:dyDescent="0.25">
      <c r="A26" s="156">
        <v>200000000</v>
      </c>
      <c r="B26" s="156"/>
      <c r="C26" s="156">
        <v>0</v>
      </c>
      <c r="D26" s="152">
        <f>+A26+B26-C26</f>
        <v>200000000</v>
      </c>
      <c r="E26" s="152">
        <f>+I23</f>
        <v>30207790</v>
      </c>
      <c r="F26" s="153">
        <f>+E26/D26</f>
        <v>0.15103895000000001</v>
      </c>
      <c r="G26" s="152">
        <f>+I13</f>
        <v>0</v>
      </c>
      <c r="H26" s="152">
        <f>+D26-E26-G26</f>
        <v>169792210</v>
      </c>
      <c r="I26" s="152">
        <f>+J23</f>
        <v>30207790</v>
      </c>
      <c r="J26" s="158">
        <f>+I26/D26</f>
        <v>0.15103895000000001</v>
      </c>
      <c r="K26" s="152">
        <f>+K23</f>
        <v>0</v>
      </c>
    </row>
    <row r="27" spans="1:13"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DACF8-5A2B-4E86-82D6-C6DDA137C5F5}">
  <dimension ref="A1:M27"/>
  <sheetViews>
    <sheetView workbookViewId="0">
      <selection activeCell="I23" sqref="I23:K23"/>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45" t="s">
        <v>166</v>
      </c>
      <c r="B3" s="148" t="s">
        <v>165</v>
      </c>
      <c r="C3" s="145"/>
      <c r="D3" s="145"/>
      <c r="E3" s="146"/>
      <c r="F3" s="146"/>
      <c r="G3" s="146"/>
      <c r="H3" s="146"/>
      <c r="I3" s="146"/>
      <c r="J3" s="146"/>
      <c r="K3" s="147" t="s">
        <v>263</v>
      </c>
    </row>
    <row r="4" spans="1:12" ht="12.75" customHeight="1" x14ac:dyDescent="0.25">
      <c r="A4" s="33"/>
      <c r="B4" s="33"/>
      <c r="C4" s="33"/>
      <c r="D4" s="33"/>
      <c r="E4" s="33"/>
      <c r="F4" s="33"/>
      <c r="G4" s="33"/>
      <c r="H4" s="33"/>
      <c r="I4" s="104"/>
      <c r="J4" s="33"/>
      <c r="K4" s="33"/>
    </row>
    <row r="5" spans="1:12" x14ac:dyDescent="0.25">
      <c r="A5" s="239" t="s">
        <v>22</v>
      </c>
      <c r="B5" s="244" t="s">
        <v>85</v>
      </c>
      <c r="C5" s="173"/>
      <c r="D5" s="239" t="s">
        <v>51</v>
      </c>
      <c r="E5" s="241" t="s">
        <v>30</v>
      </c>
      <c r="F5" s="242"/>
      <c r="G5" s="242"/>
      <c r="H5" s="243"/>
      <c r="I5" s="239" t="s">
        <v>24</v>
      </c>
      <c r="J5" s="246" t="s">
        <v>34</v>
      </c>
      <c r="K5" s="247"/>
    </row>
    <row r="6" spans="1:12" x14ac:dyDescent="0.25">
      <c r="A6" s="240"/>
      <c r="B6" s="245"/>
      <c r="C6" s="174"/>
      <c r="D6" s="240"/>
      <c r="E6" s="241" t="s">
        <v>26</v>
      </c>
      <c r="F6" s="242"/>
      <c r="G6" s="242"/>
      <c r="H6" s="243"/>
      <c r="I6" s="240"/>
      <c r="J6" s="248"/>
      <c r="K6" s="249"/>
    </row>
    <row r="7" spans="1:12" x14ac:dyDescent="0.25">
      <c r="A7" s="90"/>
      <c r="B7" s="172"/>
      <c r="C7" s="98"/>
      <c r="D7" s="97"/>
      <c r="E7" s="139"/>
      <c r="F7" s="91"/>
      <c r="G7" s="91"/>
      <c r="H7" s="92"/>
      <c r="I7" s="93"/>
      <c r="J7" s="97"/>
      <c r="K7" s="93"/>
    </row>
    <row r="8" spans="1:12" x14ac:dyDescent="0.25">
      <c r="A8" s="90"/>
      <c r="B8" s="172"/>
      <c r="C8" s="98"/>
      <c r="D8" s="97"/>
      <c r="E8" s="139"/>
      <c r="F8" s="91"/>
      <c r="G8" s="91"/>
      <c r="H8" s="92"/>
      <c r="I8" s="93"/>
      <c r="J8" s="97"/>
      <c r="K8" s="93"/>
    </row>
    <row r="9" spans="1:12" x14ac:dyDescent="0.25">
      <c r="A9" s="90"/>
      <c r="B9" s="172"/>
      <c r="C9" s="98"/>
      <c r="D9" s="97"/>
      <c r="E9" s="139"/>
      <c r="F9" s="91"/>
      <c r="G9" s="91"/>
      <c r="H9" s="92"/>
      <c r="I9" s="93"/>
      <c r="J9" s="97"/>
      <c r="K9" s="93"/>
    </row>
    <row r="10" spans="1:12" x14ac:dyDescent="0.25">
      <c r="A10" s="43"/>
      <c r="B10" s="105"/>
      <c r="C10" s="83"/>
      <c r="D10" s="45"/>
      <c r="E10" s="106"/>
      <c r="F10" s="80"/>
      <c r="G10" s="80"/>
      <c r="H10" s="84"/>
      <c r="I10" s="70"/>
      <c r="J10" s="39"/>
      <c r="K10" s="44"/>
    </row>
    <row r="11" spans="1:12" x14ac:dyDescent="0.25">
      <c r="A11" s="43"/>
      <c r="B11" s="105"/>
      <c r="C11" s="83"/>
      <c r="D11" s="45"/>
      <c r="E11" s="60"/>
      <c r="F11" s="80"/>
      <c r="G11" s="80"/>
      <c r="H11" s="84"/>
      <c r="I11" s="70"/>
      <c r="J11" s="39"/>
      <c r="K11" s="44"/>
      <c r="L11"/>
    </row>
    <row r="12" spans="1:12" ht="12.75" customHeight="1" x14ac:dyDescent="0.25">
      <c r="A12" s="43"/>
      <c r="B12" s="48"/>
      <c r="C12" s="49"/>
      <c r="D12" s="39"/>
      <c r="E12" s="39"/>
      <c r="F12" s="32"/>
      <c r="G12" s="46"/>
      <c r="H12" s="47"/>
      <c r="I12" s="66"/>
      <c r="J12" s="39"/>
      <c r="K12" s="44"/>
    </row>
    <row r="13" spans="1:12" x14ac:dyDescent="0.25">
      <c r="A13" s="50"/>
      <c r="B13" s="51"/>
      <c r="C13" s="51"/>
      <c r="D13" s="51"/>
      <c r="E13" s="51"/>
      <c r="F13" s="51"/>
      <c r="G13" s="237" t="s">
        <v>86</v>
      </c>
      <c r="H13" s="238"/>
      <c r="I13" s="68">
        <f>SUM(I10:I12)</f>
        <v>0</v>
      </c>
      <c r="J13" s="52"/>
      <c r="K13" s="53"/>
    </row>
    <row r="14" spans="1:12" ht="12.75" customHeight="1" x14ac:dyDescent="0.25">
      <c r="A14" s="3"/>
      <c r="B14" s="3"/>
      <c r="C14" s="3"/>
      <c r="D14" s="3"/>
      <c r="E14" s="3"/>
      <c r="F14" s="3"/>
      <c r="G14" s="3"/>
      <c r="H14" s="3"/>
      <c r="I14" s="22"/>
      <c r="J14" s="32"/>
      <c r="K14" s="44"/>
    </row>
    <row r="15" spans="1:12" x14ac:dyDescent="0.25">
      <c r="A15" s="239" t="s">
        <v>22</v>
      </c>
      <c r="B15" s="30" t="s">
        <v>31</v>
      </c>
      <c r="C15" s="169" t="s">
        <v>27</v>
      </c>
      <c r="D15" s="54" t="s">
        <v>27</v>
      </c>
      <c r="E15" s="241" t="s">
        <v>33</v>
      </c>
      <c r="F15" s="242"/>
      <c r="G15" s="242"/>
      <c r="H15" s="243"/>
      <c r="I15" s="239" t="s">
        <v>24</v>
      </c>
      <c r="J15" s="239" t="s">
        <v>23</v>
      </c>
      <c r="K15" s="169" t="s">
        <v>40</v>
      </c>
    </row>
    <row r="16" spans="1:12" x14ac:dyDescent="0.25">
      <c r="A16" s="240"/>
      <c r="B16" s="170" t="s">
        <v>32</v>
      </c>
      <c r="C16" s="170" t="s">
        <v>29</v>
      </c>
      <c r="D16" s="170" t="s">
        <v>28</v>
      </c>
      <c r="E16" s="241" t="s">
        <v>26</v>
      </c>
      <c r="F16" s="243"/>
      <c r="G16" s="241" t="s">
        <v>25</v>
      </c>
      <c r="H16" s="243"/>
      <c r="I16" s="240"/>
      <c r="J16" s="240"/>
      <c r="K16" s="170" t="s">
        <v>41</v>
      </c>
    </row>
    <row r="17" spans="1:13" x14ac:dyDescent="0.25">
      <c r="A17" s="43">
        <v>43482</v>
      </c>
      <c r="B17" s="59">
        <v>1007489579</v>
      </c>
      <c r="C17" s="59">
        <v>98</v>
      </c>
      <c r="D17" s="59">
        <v>192</v>
      </c>
      <c r="E17" s="39" t="s">
        <v>256</v>
      </c>
      <c r="F17" s="61"/>
      <c r="G17" s="217" t="s">
        <v>258</v>
      </c>
      <c r="H17" s="61"/>
      <c r="I17" s="70">
        <v>3688034</v>
      </c>
      <c r="J17" s="70">
        <v>3688034</v>
      </c>
      <c r="K17" s="69">
        <f>+I17-J17</f>
        <v>0</v>
      </c>
    </row>
    <row r="18" spans="1:13" x14ac:dyDescent="0.25">
      <c r="A18" s="43">
        <v>43511</v>
      </c>
      <c r="B18" s="59">
        <v>1009678055</v>
      </c>
      <c r="C18" s="59">
        <v>98</v>
      </c>
      <c r="D18" s="59">
        <v>553</v>
      </c>
      <c r="E18" s="39" t="s">
        <v>257</v>
      </c>
      <c r="F18" s="61"/>
      <c r="G18" s="217" t="s">
        <v>258</v>
      </c>
      <c r="H18" s="61"/>
      <c r="I18" s="70">
        <v>3688034</v>
      </c>
      <c r="J18" s="70">
        <v>3688034</v>
      </c>
      <c r="K18" s="69">
        <f t="shared" ref="K18:K22" si="0">+I18-J18</f>
        <v>0</v>
      </c>
      <c r="M18" s="138"/>
    </row>
    <row r="19" spans="1:13" x14ac:dyDescent="0.25">
      <c r="A19" s="43"/>
      <c r="B19" s="221"/>
      <c r="C19" s="59"/>
      <c r="D19" s="59"/>
      <c r="E19" s="39"/>
      <c r="F19" s="61"/>
      <c r="G19" s="217"/>
      <c r="H19" s="61"/>
      <c r="I19" s="70"/>
      <c r="J19" s="70"/>
      <c r="K19" s="69">
        <f t="shared" si="0"/>
        <v>0</v>
      </c>
      <c r="M19" s="138"/>
    </row>
    <row r="20" spans="1:13" x14ac:dyDescent="0.25">
      <c r="A20" s="43"/>
      <c r="B20" s="221"/>
      <c r="C20" s="59"/>
      <c r="D20" s="59"/>
      <c r="E20" s="39"/>
      <c r="F20" s="61"/>
      <c r="G20" s="60"/>
      <c r="H20" s="61"/>
      <c r="I20" s="70"/>
      <c r="J20" s="70"/>
      <c r="K20" s="69">
        <f t="shared" si="0"/>
        <v>0</v>
      </c>
      <c r="M20" s="138"/>
    </row>
    <row r="21" spans="1:13" x14ac:dyDescent="0.25">
      <c r="A21" s="43"/>
      <c r="B21" s="221"/>
      <c r="C21" s="59"/>
      <c r="D21" s="59"/>
      <c r="E21" s="106"/>
      <c r="F21" s="61"/>
      <c r="G21" s="60"/>
      <c r="H21" s="61"/>
      <c r="I21" s="70"/>
      <c r="J21" s="70"/>
      <c r="K21" s="69">
        <f t="shared" si="0"/>
        <v>0</v>
      </c>
      <c r="M21" s="138"/>
    </row>
    <row r="22" spans="1:13" x14ac:dyDescent="0.25">
      <c r="A22" s="43"/>
      <c r="B22" s="221"/>
      <c r="C22" s="59"/>
      <c r="D22" s="59"/>
      <c r="E22" s="106"/>
      <c r="F22" s="61"/>
      <c r="G22" s="60"/>
      <c r="H22" s="61"/>
      <c r="I22" s="70"/>
      <c r="J22" s="70"/>
      <c r="K22" s="69">
        <f t="shared" si="0"/>
        <v>0</v>
      </c>
      <c r="M22" s="138"/>
    </row>
    <row r="23" spans="1:13" x14ac:dyDescent="0.25">
      <c r="A23" s="50"/>
      <c r="B23" s="51"/>
      <c r="C23" s="51"/>
      <c r="D23" s="51"/>
      <c r="E23" s="51"/>
      <c r="F23" s="51"/>
      <c r="G23" s="237" t="s">
        <v>86</v>
      </c>
      <c r="H23" s="238"/>
      <c r="I23" s="72">
        <f>SUM(I17:I22)</f>
        <v>7376068</v>
      </c>
      <c r="J23" s="72">
        <f t="shared" ref="J23:K23" si="1">SUM(J17:J22)</f>
        <v>7376068</v>
      </c>
      <c r="K23" s="72">
        <f t="shared" si="1"/>
        <v>0</v>
      </c>
    </row>
    <row r="24" spans="1:13" ht="12.75" customHeight="1" x14ac:dyDescent="0.25">
      <c r="A24" s="3"/>
      <c r="B24" s="3"/>
      <c r="C24" s="3"/>
      <c r="D24" s="3"/>
      <c r="E24" s="3"/>
      <c r="F24" s="3"/>
      <c r="G24" s="3"/>
      <c r="H24" s="3"/>
      <c r="I24" s="85"/>
      <c r="J24" s="65"/>
      <c r="K24" s="111"/>
    </row>
    <row r="25" spans="1:13"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3" ht="24.95" customHeight="1" x14ac:dyDescent="0.25">
      <c r="A26" s="156">
        <v>77133000</v>
      </c>
      <c r="B26" s="156"/>
      <c r="C26" s="156">
        <v>0</v>
      </c>
      <c r="D26" s="152">
        <f>+A26+B26-C26</f>
        <v>77133000</v>
      </c>
      <c r="E26" s="152">
        <f>+I23</f>
        <v>7376068</v>
      </c>
      <c r="F26" s="153">
        <f>+E26/D26</f>
        <v>9.562791541882204E-2</v>
      </c>
      <c r="G26" s="152">
        <f>+I13</f>
        <v>0</v>
      </c>
      <c r="H26" s="152">
        <f>+D26-E26-G26</f>
        <v>69756932</v>
      </c>
      <c r="I26" s="152">
        <f>+J23</f>
        <v>7376068</v>
      </c>
      <c r="J26" s="158">
        <f>+I26/D26</f>
        <v>9.562791541882204E-2</v>
      </c>
      <c r="K26" s="152">
        <f>+K23</f>
        <v>0</v>
      </c>
    </row>
    <row r="27" spans="1:13"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62527-87F8-4963-B5F7-9172CB40D339}">
  <dimension ref="A1:M27"/>
  <sheetViews>
    <sheetView workbookViewId="0">
      <selection activeCell="I23" sqref="I23:K23"/>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45" t="s">
        <v>168</v>
      </c>
      <c r="B3" s="148" t="s">
        <v>167</v>
      </c>
      <c r="C3" s="145"/>
      <c r="D3" s="145"/>
      <c r="E3" s="146"/>
      <c r="F3" s="146"/>
      <c r="G3" s="146"/>
      <c r="H3" s="146"/>
      <c r="I3" s="146"/>
      <c r="J3" s="146"/>
      <c r="K3" s="147" t="s">
        <v>263</v>
      </c>
    </row>
    <row r="4" spans="1:12" ht="12.75" customHeight="1" x14ac:dyDescent="0.25">
      <c r="A4" s="33"/>
      <c r="B4" s="33"/>
      <c r="C4" s="33"/>
      <c r="D4" s="33"/>
      <c r="E4" s="33"/>
      <c r="F4" s="33"/>
      <c r="G4" s="33"/>
      <c r="H4" s="33"/>
      <c r="I4" s="104"/>
      <c r="J4" s="33"/>
      <c r="K4" s="33"/>
    </row>
    <row r="5" spans="1:12" x14ac:dyDescent="0.25">
      <c r="A5" s="239" t="s">
        <v>22</v>
      </c>
      <c r="B5" s="244" t="s">
        <v>85</v>
      </c>
      <c r="C5" s="173"/>
      <c r="D5" s="239" t="s">
        <v>51</v>
      </c>
      <c r="E5" s="241" t="s">
        <v>30</v>
      </c>
      <c r="F5" s="242"/>
      <c r="G5" s="242"/>
      <c r="H5" s="243"/>
      <c r="I5" s="239" t="s">
        <v>24</v>
      </c>
      <c r="J5" s="246" t="s">
        <v>34</v>
      </c>
      <c r="K5" s="247"/>
    </row>
    <row r="6" spans="1:12" x14ac:dyDescent="0.25">
      <c r="A6" s="240"/>
      <c r="B6" s="245"/>
      <c r="C6" s="174"/>
      <c r="D6" s="240"/>
      <c r="E6" s="241" t="s">
        <v>26</v>
      </c>
      <c r="F6" s="242"/>
      <c r="G6" s="242"/>
      <c r="H6" s="243"/>
      <c r="I6" s="240"/>
      <c r="J6" s="248"/>
      <c r="K6" s="249"/>
    </row>
    <row r="7" spans="1:12" x14ac:dyDescent="0.25">
      <c r="A7" s="90"/>
      <c r="B7" s="172"/>
      <c r="C7" s="98"/>
      <c r="D7" s="97"/>
      <c r="E7" s="139"/>
      <c r="F7" s="91"/>
      <c r="G7" s="91"/>
      <c r="H7" s="92"/>
      <c r="I7" s="93"/>
      <c r="J7" s="97"/>
      <c r="K7" s="93"/>
    </row>
    <row r="8" spans="1:12" x14ac:dyDescent="0.25">
      <c r="A8" s="90"/>
      <c r="B8" s="172"/>
      <c r="C8" s="98"/>
      <c r="D8" s="97"/>
      <c r="E8" s="139"/>
      <c r="F8" s="91"/>
      <c r="G8" s="91"/>
      <c r="H8" s="92"/>
      <c r="I8" s="93"/>
      <c r="J8" s="97"/>
      <c r="K8" s="93"/>
    </row>
    <row r="9" spans="1:12" x14ac:dyDescent="0.25">
      <c r="A9" s="90"/>
      <c r="B9" s="172"/>
      <c r="C9" s="98"/>
      <c r="D9" s="97"/>
      <c r="E9" s="139"/>
      <c r="F9" s="91"/>
      <c r="G9" s="91"/>
      <c r="H9" s="92"/>
      <c r="I9" s="93"/>
      <c r="J9" s="97"/>
      <c r="K9" s="93"/>
    </row>
    <row r="10" spans="1:12" x14ac:dyDescent="0.25">
      <c r="A10" s="43"/>
      <c r="B10" s="105"/>
      <c r="C10" s="83"/>
      <c r="D10" s="45"/>
      <c r="E10" s="106"/>
      <c r="F10" s="80"/>
      <c r="G10" s="80"/>
      <c r="H10" s="84"/>
      <c r="I10" s="70"/>
      <c r="J10" s="39"/>
      <c r="K10" s="44"/>
    </row>
    <row r="11" spans="1:12" x14ac:dyDescent="0.25">
      <c r="A11" s="43"/>
      <c r="B11" s="105"/>
      <c r="C11" s="83"/>
      <c r="D11" s="45"/>
      <c r="E11" s="60"/>
      <c r="F11" s="80"/>
      <c r="G11" s="80"/>
      <c r="H11" s="84"/>
      <c r="I11" s="70"/>
      <c r="J11" s="39"/>
      <c r="K11" s="44"/>
      <c r="L11"/>
    </row>
    <row r="12" spans="1:12" ht="12.75" customHeight="1" x14ac:dyDescent="0.25">
      <c r="A12" s="43"/>
      <c r="B12" s="48"/>
      <c r="C12" s="49"/>
      <c r="D12" s="39"/>
      <c r="E12" s="39"/>
      <c r="F12" s="32"/>
      <c r="G12" s="46"/>
      <c r="H12" s="47"/>
      <c r="I12" s="66"/>
      <c r="J12" s="39"/>
      <c r="K12" s="44"/>
    </row>
    <row r="13" spans="1:12" x14ac:dyDescent="0.25">
      <c r="A13" s="50"/>
      <c r="B13" s="51"/>
      <c r="C13" s="51"/>
      <c r="D13" s="51"/>
      <c r="E13" s="51"/>
      <c r="F13" s="51"/>
      <c r="G13" s="237" t="s">
        <v>86</v>
      </c>
      <c r="H13" s="238"/>
      <c r="I13" s="68">
        <f>SUM(I10:I12)</f>
        <v>0</v>
      </c>
      <c r="J13" s="52"/>
      <c r="K13" s="53"/>
    </row>
    <row r="14" spans="1:12" ht="12.75" customHeight="1" x14ac:dyDescent="0.25">
      <c r="A14" s="3"/>
      <c r="B14" s="3"/>
      <c r="C14" s="3"/>
      <c r="D14" s="3"/>
      <c r="E14" s="3"/>
      <c r="F14" s="3"/>
      <c r="G14" s="3"/>
      <c r="H14" s="3"/>
      <c r="I14" s="22"/>
      <c r="J14" s="32"/>
      <c r="K14" s="44"/>
    </row>
    <row r="15" spans="1:12" x14ac:dyDescent="0.25">
      <c r="A15" s="239" t="s">
        <v>22</v>
      </c>
      <c r="B15" s="30" t="s">
        <v>31</v>
      </c>
      <c r="C15" s="169" t="s">
        <v>27</v>
      </c>
      <c r="D15" s="54" t="s">
        <v>27</v>
      </c>
      <c r="E15" s="241" t="s">
        <v>33</v>
      </c>
      <c r="F15" s="242"/>
      <c r="G15" s="242"/>
      <c r="H15" s="243"/>
      <c r="I15" s="239" t="s">
        <v>24</v>
      </c>
      <c r="J15" s="239" t="s">
        <v>23</v>
      </c>
      <c r="K15" s="169" t="s">
        <v>40</v>
      </c>
    </row>
    <row r="16" spans="1:12" x14ac:dyDescent="0.25">
      <c r="A16" s="240"/>
      <c r="B16" s="170" t="s">
        <v>32</v>
      </c>
      <c r="C16" s="170" t="s">
        <v>29</v>
      </c>
      <c r="D16" s="170" t="s">
        <v>28</v>
      </c>
      <c r="E16" s="241" t="s">
        <v>26</v>
      </c>
      <c r="F16" s="243"/>
      <c r="G16" s="241" t="s">
        <v>25</v>
      </c>
      <c r="H16" s="243"/>
      <c r="I16" s="240"/>
      <c r="J16" s="240"/>
      <c r="K16" s="170" t="s">
        <v>41</v>
      </c>
    </row>
    <row r="17" spans="1:13" x14ac:dyDescent="0.25">
      <c r="A17" s="43"/>
      <c r="B17" s="58"/>
      <c r="C17" s="59"/>
      <c r="D17" s="59"/>
      <c r="E17" s="140"/>
      <c r="F17" s="61"/>
      <c r="G17" s="60"/>
      <c r="H17" s="61"/>
      <c r="I17" s="70"/>
      <c r="J17" s="70"/>
      <c r="K17" s="69">
        <f>+I17-J17</f>
        <v>0</v>
      </c>
    </row>
    <row r="18" spans="1:13" x14ac:dyDescent="0.25">
      <c r="A18" s="43"/>
      <c r="B18" s="159"/>
      <c r="C18" s="59"/>
      <c r="D18" s="59"/>
      <c r="E18" s="106"/>
      <c r="F18" s="61"/>
      <c r="G18" s="60"/>
      <c r="H18" s="61"/>
      <c r="I18" s="70"/>
      <c r="J18" s="70"/>
      <c r="K18" s="69">
        <f t="shared" ref="K18:K22" si="0">+I18-J18</f>
        <v>0</v>
      </c>
      <c r="M18" s="138"/>
    </row>
    <row r="19" spans="1:13" x14ac:dyDescent="0.25">
      <c r="A19" s="43"/>
      <c r="B19" s="159"/>
      <c r="C19" s="59"/>
      <c r="D19" s="59"/>
      <c r="E19" s="39"/>
      <c r="F19" s="61"/>
      <c r="G19" s="60"/>
      <c r="H19" s="61"/>
      <c r="I19" s="70"/>
      <c r="J19" s="70"/>
      <c r="K19" s="69">
        <f t="shared" si="0"/>
        <v>0</v>
      </c>
      <c r="M19" s="138"/>
    </row>
    <row r="20" spans="1:13" x14ac:dyDescent="0.25">
      <c r="A20" s="43"/>
      <c r="B20" s="159"/>
      <c r="C20" s="59"/>
      <c r="D20" s="59"/>
      <c r="E20" s="39"/>
      <c r="F20" s="61"/>
      <c r="G20" s="60"/>
      <c r="H20" s="61"/>
      <c r="I20" s="70"/>
      <c r="J20" s="70"/>
      <c r="K20" s="69">
        <f t="shared" si="0"/>
        <v>0</v>
      </c>
      <c r="M20" s="138"/>
    </row>
    <row r="21" spans="1:13" x14ac:dyDescent="0.25">
      <c r="A21" s="43"/>
      <c r="B21" s="159"/>
      <c r="C21" s="59"/>
      <c r="D21" s="59"/>
      <c r="E21" s="106"/>
      <c r="F21" s="61"/>
      <c r="G21" s="60"/>
      <c r="H21" s="61"/>
      <c r="I21" s="70"/>
      <c r="J21" s="70"/>
      <c r="K21" s="69">
        <f t="shared" si="0"/>
        <v>0</v>
      </c>
      <c r="M21" s="138"/>
    </row>
    <row r="22" spans="1:13" x14ac:dyDescent="0.25">
      <c r="A22" s="43"/>
      <c r="B22" s="159"/>
      <c r="C22" s="59"/>
      <c r="D22" s="59"/>
      <c r="E22" s="106"/>
      <c r="F22" s="61"/>
      <c r="G22" s="60"/>
      <c r="H22" s="61"/>
      <c r="I22" s="70"/>
      <c r="J22" s="70"/>
      <c r="K22" s="69">
        <f t="shared" si="0"/>
        <v>0</v>
      </c>
      <c r="M22" s="138"/>
    </row>
    <row r="23" spans="1:13" x14ac:dyDescent="0.25">
      <c r="A23" s="50"/>
      <c r="B23" s="51"/>
      <c r="C23" s="51"/>
      <c r="D23" s="51"/>
      <c r="E23" s="51"/>
      <c r="F23" s="51"/>
      <c r="G23" s="237" t="s">
        <v>86</v>
      </c>
      <c r="H23" s="238"/>
      <c r="I23" s="72">
        <f>SUM(I17:I22)</f>
        <v>0</v>
      </c>
      <c r="J23" s="72">
        <f t="shared" ref="J23:K23" si="1">SUM(J17:J22)</f>
        <v>0</v>
      </c>
      <c r="K23" s="72">
        <f t="shared" si="1"/>
        <v>0</v>
      </c>
    </row>
    <row r="24" spans="1:13" ht="12.75" customHeight="1" x14ac:dyDescent="0.25">
      <c r="A24" s="3"/>
      <c r="B24" s="3"/>
      <c r="C24" s="3"/>
      <c r="D24" s="3"/>
      <c r="E24" s="3"/>
      <c r="F24" s="3"/>
      <c r="G24" s="3"/>
      <c r="H24" s="3"/>
      <c r="I24" s="85"/>
      <c r="J24" s="65"/>
      <c r="K24" s="111"/>
    </row>
    <row r="25" spans="1:13"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3" ht="24.95" customHeight="1" x14ac:dyDescent="0.25">
      <c r="A26" s="156">
        <v>618000000</v>
      </c>
      <c r="B26" s="156">
        <v>141000000</v>
      </c>
      <c r="C26" s="156">
        <v>0</v>
      </c>
      <c r="D26" s="152">
        <f>+A26+B26-C26</f>
        <v>759000000</v>
      </c>
      <c r="E26" s="152">
        <f>+I23</f>
        <v>0</v>
      </c>
      <c r="F26" s="153">
        <f>+E26/D26</f>
        <v>0</v>
      </c>
      <c r="G26" s="152">
        <f>+I13</f>
        <v>0</v>
      </c>
      <c r="H26" s="152">
        <f>+D26-E26-G26</f>
        <v>759000000</v>
      </c>
      <c r="I26" s="152">
        <f>+J23</f>
        <v>0</v>
      </c>
      <c r="J26" s="158">
        <f>+I26/D26</f>
        <v>0</v>
      </c>
      <c r="K26" s="152">
        <f>+K23</f>
        <v>0</v>
      </c>
    </row>
    <row r="27" spans="1:13"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9A23A-8975-4859-8EC9-F243E8A1EBB5}">
  <dimension ref="A1:K27"/>
  <sheetViews>
    <sheetView zoomScaleNormal="100" workbookViewId="0">
      <selection activeCell="I23" sqref="I23"/>
    </sheetView>
  </sheetViews>
  <sheetFormatPr baseColWidth="10" defaultRowHeight="15" x14ac:dyDescent="0.25"/>
  <cols>
    <col min="1" max="1" width="18"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45" t="s">
        <v>125</v>
      </c>
      <c r="B3" s="148" t="s">
        <v>126</v>
      </c>
      <c r="C3" s="145"/>
      <c r="D3" s="145"/>
      <c r="E3" s="146"/>
      <c r="F3" s="146"/>
      <c r="G3" s="146"/>
      <c r="H3" s="146"/>
      <c r="I3" s="146"/>
      <c r="J3" s="147"/>
      <c r="K3" s="147" t="s">
        <v>263</v>
      </c>
    </row>
    <row r="4" spans="1:11" ht="12.75" customHeight="1" x14ac:dyDescent="0.25">
      <c r="A4" s="3"/>
      <c r="B4" s="3"/>
      <c r="C4" s="3"/>
      <c r="D4" s="3"/>
      <c r="E4" s="3"/>
      <c r="F4" s="3"/>
      <c r="G4" s="3"/>
      <c r="H4" s="3"/>
      <c r="I4" s="3"/>
      <c r="J4" s="32"/>
      <c r="K4" s="33"/>
    </row>
    <row r="5" spans="1:11" x14ac:dyDescent="0.25">
      <c r="A5" s="239" t="s">
        <v>22</v>
      </c>
      <c r="B5" s="244" t="s">
        <v>85</v>
      </c>
      <c r="C5" s="173"/>
      <c r="D5" s="239" t="s">
        <v>51</v>
      </c>
      <c r="E5" s="241" t="s">
        <v>30</v>
      </c>
      <c r="F5" s="242"/>
      <c r="G5" s="242"/>
      <c r="H5" s="243"/>
      <c r="I5" s="239" t="s">
        <v>24</v>
      </c>
      <c r="J5" s="246" t="s">
        <v>34</v>
      </c>
      <c r="K5" s="247"/>
    </row>
    <row r="6" spans="1:11" x14ac:dyDescent="0.25">
      <c r="A6" s="240"/>
      <c r="B6" s="245"/>
      <c r="C6" s="174"/>
      <c r="D6" s="240"/>
      <c r="E6" s="241" t="s">
        <v>26</v>
      </c>
      <c r="F6" s="242"/>
      <c r="G6" s="242"/>
      <c r="H6" s="243"/>
      <c r="I6" s="240"/>
      <c r="J6" s="248"/>
      <c r="K6" s="249"/>
    </row>
    <row r="7" spans="1:11" ht="12.75" customHeight="1" x14ac:dyDescent="0.25">
      <c r="A7" s="36"/>
      <c r="B7" s="37"/>
      <c r="C7" s="38"/>
      <c r="D7" s="39"/>
      <c r="E7" s="37"/>
      <c r="F7" s="40"/>
      <c r="G7" s="41"/>
      <c r="H7" s="42"/>
      <c r="I7" s="38"/>
      <c r="J7" s="37"/>
      <c r="K7" s="38"/>
    </row>
    <row r="8" spans="1:11" ht="12.75" customHeight="1" x14ac:dyDescent="0.25">
      <c r="A8" s="36"/>
      <c r="B8" s="39"/>
      <c r="C8" s="44"/>
      <c r="D8" s="39"/>
      <c r="E8" s="39"/>
      <c r="F8" s="32"/>
      <c r="G8" s="46"/>
      <c r="H8" s="47"/>
      <c r="I8" s="44"/>
      <c r="J8" s="39"/>
      <c r="K8" s="44"/>
    </row>
    <row r="9" spans="1:11" ht="12.75" customHeight="1" x14ac:dyDescent="0.25">
      <c r="A9" s="36"/>
      <c r="B9" s="39"/>
      <c r="C9" s="44"/>
      <c r="D9" s="39"/>
      <c r="E9" s="39"/>
      <c r="F9" s="32"/>
      <c r="G9" s="46"/>
      <c r="H9" s="47"/>
      <c r="I9" s="44"/>
      <c r="J9" s="39"/>
      <c r="K9" s="44"/>
    </row>
    <row r="10" spans="1:11" ht="12.75" customHeight="1" x14ac:dyDescent="0.25">
      <c r="A10" s="99"/>
      <c r="B10" s="39"/>
      <c r="C10" s="44"/>
      <c r="D10" s="45"/>
      <c r="E10" s="39"/>
      <c r="F10" s="32"/>
      <c r="G10" s="46"/>
      <c r="H10" s="47"/>
      <c r="I10" s="165"/>
      <c r="J10" s="39"/>
      <c r="K10" s="44"/>
    </row>
    <row r="11" spans="1:11" ht="12.75" customHeight="1" x14ac:dyDescent="0.25">
      <c r="A11" s="99"/>
      <c r="B11" s="39"/>
      <c r="C11" s="44"/>
      <c r="D11" s="45"/>
      <c r="E11" s="39"/>
      <c r="F11" s="32"/>
      <c r="G11" s="46"/>
      <c r="H11" s="47"/>
      <c r="I11" s="165"/>
      <c r="J11" s="39"/>
      <c r="K11" s="44"/>
    </row>
    <row r="12" spans="1:11" ht="12.75" customHeight="1" x14ac:dyDescent="0.25">
      <c r="A12" s="43"/>
      <c r="B12" s="39"/>
      <c r="C12" s="44"/>
      <c r="D12" s="45"/>
      <c r="E12" s="39"/>
      <c r="F12" s="32"/>
      <c r="G12" s="46"/>
      <c r="H12" s="47"/>
      <c r="I12" s="66"/>
      <c r="J12" s="39"/>
      <c r="K12" s="44"/>
    </row>
    <row r="13" spans="1:11" x14ac:dyDescent="0.25">
      <c r="A13" s="50"/>
      <c r="B13" s="51"/>
      <c r="C13" s="51"/>
      <c r="D13" s="51"/>
      <c r="E13" s="51"/>
      <c r="F13" s="51"/>
      <c r="G13" s="237" t="s">
        <v>86</v>
      </c>
      <c r="H13" s="238"/>
      <c r="I13" s="68">
        <f>SUM(I7:I12)</f>
        <v>0</v>
      </c>
      <c r="J13" s="52"/>
      <c r="K13" s="53"/>
    </row>
    <row r="14" spans="1:11" ht="12.75" customHeight="1" x14ac:dyDescent="0.25">
      <c r="A14" s="3"/>
      <c r="B14" s="3"/>
      <c r="C14" s="3"/>
      <c r="D14" s="3"/>
      <c r="E14" s="3"/>
      <c r="F14" s="3"/>
      <c r="G14" s="3"/>
      <c r="H14" s="3"/>
      <c r="I14" s="22"/>
      <c r="J14" s="32"/>
      <c r="K14" s="44"/>
    </row>
    <row r="15" spans="1:11" x14ac:dyDescent="0.25">
      <c r="A15" s="239" t="s">
        <v>22</v>
      </c>
      <c r="B15" s="30" t="s">
        <v>31</v>
      </c>
      <c r="C15" s="169" t="s">
        <v>27</v>
      </c>
      <c r="D15" s="54" t="s">
        <v>27</v>
      </c>
      <c r="E15" s="241" t="s">
        <v>33</v>
      </c>
      <c r="F15" s="242"/>
      <c r="G15" s="242"/>
      <c r="H15" s="243"/>
      <c r="I15" s="239" t="s">
        <v>24</v>
      </c>
      <c r="J15" s="239" t="s">
        <v>23</v>
      </c>
      <c r="K15" s="169" t="s">
        <v>40</v>
      </c>
    </row>
    <row r="16" spans="1:11" x14ac:dyDescent="0.25">
      <c r="A16" s="240"/>
      <c r="B16" s="170" t="s">
        <v>32</v>
      </c>
      <c r="C16" s="170" t="s">
        <v>29</v>
      </c>
      <c r="D16" s="170" t="s">
        <v>28</v>
      </c>
      <c r="E16" s="241" t="s">
        <v>26</v>
      </c>
      <c r="F16" s="243"/>
      <c r="G16" s="241" t="s">
        <v>25</v>
      </c>
      <c r="H16" s="243"/>
      <c r="I16" s="240"/>
      <c r="J16" s="240"/>
      <c r="K16" s="170" t="s">
        <v>41</v>
      </c>
    </row>
    <row r="17" spans="1:11" ht="12.75" customHeight="1" x14ac:dyDescent="0.25">
      <c r="A17" s="222">
        <v>43524</v>
      </c>
      <c r="B17" s="221">
        <v>605</v>
      </c>
      <c r="C17" s="221">
        <v>464</v>
      </c>
      <c r="D17" s="221">
        <v>641</v>
      </c>
      <c r="E17" s="223" t="s">
        <v>282</v>
      </c>
      <c r="F17" s="224"/>
      <c r="G17" s="31" t="s">
        <v>252</v>
      </c>
      <c r="H17" s="224"/>
      <c r="I17" s="66">
        <v>18500000</v>
      </c>
      <c r="J17" s="57"/>
      <c r="K17" s="69">
        <f>+I17-J17</f>
        <v>18500000</v>
      </c>
    </row>
    <row r="18" spans="1:11" x14ac:dyDescent="0.25">
      <c r="A18" s="77"/>
      <c r="B18" s="141"/>
      <c r="C18" s="142"/>
      <c r="D18" s="143"/>
      <c r="E18" s="39"/>
      <c r="F18" s="75"/>
      <c r="G18" s="76"/>
      <c r="H18" s="75"/>
      <c r="I18" s="66"/>
      <c r="J18" s="70"/>
      <c r="K18" s="69">
        <f t="shared" ref="K18:K22" si="0">+I18-J18</f>
        <v>0</v>
      </c>
    </row>
    <row r="19" spans="1:11" x14ac:dyDescent="0.25">
      <c r="A19" s="77"/>
      <c r="B19" s="141"/>
      <c r="C19" s="79"/>
      <c r="D19" s="79"/>
      <c r="E19" s="76"/>
      <c r="F19" s="75"/>
      <c r="G19" s="76"/>
      <c r="H19" s="75"/>
      <c r="I19" s="70"/>
      <c r="J19" s="70"/>
      <c r="K19" s="69">
        <f t="shared" si="0"/>
        <v>0</v>
      </c>
    </row>
    <row r="20" spans="1:11" x14ac:dyDescent="0.25">
      <c r="A20" s="77"/>
      <c r="B20" s="141"/>
      <c r="C20" s="79"/>
      <c r="D20" s="79"/>
      <c r="E20" s="76"/>
      <c r="F20" s="75"/>
      <c r="G20" s="76"/>
      <c r="H20" s="75"/>
      <c r="I20" s="70"/>
      <c r="J20" s="70"/>
      <c r="K20" s="69">
        <f t="shared" si="0"/>
        <v>0</v>
      </c>
    </row>
    <row r="21" spans="1:11" x14ac:dyDescent="0.25">
      <c r="A21" s="77"/>
      <c r="B21" s="141"/>
      <c r="C21" s="79"/>
      <c r="D21" s="79"/>
      <c r="E21" s="76"/>
      <c r="F21" s="75"/>
      <c r="G21" s="76"/>
      <c r="H21" s="75"/>
      <c r="I21" s="70"/>
      <c r="J21" s="70"/>
      <c r="K21" s="69">
        <f t="shared" si="0"/>
        <v>0</v>
      </c>
    </row>
    <row r="22" spans="1:11" x14ac:dyDescent="0.25">
      <c r="A22" s="77"/>
      <c r="B22" s="141"/>
      <c r="C22" s="79"/>
      <c r="D22" s="79"/>
      <c r="E22" s="76"/>
      <c r="F22" s="75"/>
      <c r="G22" s="76"/>
      <c r="H22" s="75"/>
      <c r="I22" s="70"/>
      <c r="J22" s="70"/>
      <c r="K22" s="69">
        <f t="shared" si="0"/>
        <v>0</v>
      </c>
    </row>
    <row r="23" spans="1:11" x14ac:dyDescent="0.25">
      <c r="A23" s="50"/>
      <c r="B23" s="51"/>
      <c r="C23" s="51"/>
      <c r="D23" s="51"/>
      <c r="E23" s="51"/>
      <c r="F23" s="51"/>
      <c r="G23" s="237" t="s">
        <v>86</v>
      </c>
      <c r="H23" s="238"/>
      <c r="I23" s="72">
        <f>SUM(I17:I22)</f>
        <v>18500000</v>
      </c>
      <c r="J23" s="64">
        <f>SUM(J17:J22)</f>
        <v>0</v>
      </c>
      <c r="K23" s="64">
        <f>SUM(K17:K22)</f>
        <v>18500000</v>
      </c>
    </row>
    <row r="24" spans="1:11" ht="12.75" customHeight="1" x14ac:dyDescent="0.25">
      <c r="A24" s="3"/>
      <c r="B24" s="3"/>
      <c r="C24" s="3"/>
      <c r="D24" s="3"/>
      <c r="E24" s="3"/>
      <c r="F24" s="3"/>
      <c r="G24" s="3"/>
      <c r="H24" s="3"/>
      <c r="I24" s="22"/>
      <c r="J24" s="81"/>
      <c r="K24" s="109"/>
    </row>
    <row r="25" spans="1:11"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1" ht="24.95" customHeight="1" x14ac:dyDescent="0.25">
      <c r="A26" s="151">
        <v>49461000</v>
      </c>
      <c r="B26" s="151"/>
      <c r="C26" s="151">
        <v>0</v>
      </c>
      <c r="D26" s="152">
        <f>+A26+B26-C26</f>
        <v>49461000</v>
      </c>
      <c r="E26" s="152">
        <f>+I23</f>
        <v>18500000</v>
      </c>
      <c r="F26" s="153">
        <f>+E26/D26</f>
        <v>0.37403206566789998</v>
      </c>
      <c r="G26" s="152">
        <f>+I13</f>
        <v>0</v>
      </c>
      <c r="H26" s="152">
        <f>+D26-E26-G26</f>
        <v>30961000</v>
      </c>
      <c r="I26" s="157">
        <f>+J23</f>
        <v>0</v>
      </c>
      <c r="J26" s="158">
        <f>+I26/D26</f>
        <v>0</v>
      </c>
      <c r="K26" s="157">
        <f>+K23</f>
        <v>18500000</v>
      </c>
    </row>
    <row r="27" spans="1:11"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DAC54-A41F-4AB2-8ED0-AE27D7ABFC6B}">
  <dimension ref="A1:M27"/>
  <sheetViews>
    <sheetView workbookViewId="0">
      <selection activeCell="I23" sqref="I23:K23"/>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45" t="s">
        <v>170</v>
      </c>
      <c r="B3" s="148" t="s">
        <v>169</v>
      </c>
      <c r="C3" s="145"/>
      <c r="D3" s="145"/>
      <c r="E3" s="146"/>
      <c r="F3" s="146"/>
      <c r="G3" s="146"/>
      <c r="H3" s="146"/>
      <c r="I3" s="146"/>
      <c r="J3" s="146"/>
      <c r="K3" s="147" t="s">
        <v>263</v>
      </c>
    </row>
    <row r="4" spans="1:12" ht="12.75" customHeight="1" x14ac:dyDescent="0.25">
      <c r="A4" s="33"/>
      <c r="B4" s="33"/>
      <c r="C4" s="33"/>
      <c r="D4" s="33"/>
      <c r="E4" s="33"/>
      <c r="F4" s="33"/>
      <c r="G4" s="33"/>
      <c r="H4" s="33"/>
      <c r="I4" s="104"/>
      <c r="J4" s="33"/>
      <c r="K4" s="33"/>
    </row>
    <row r="5" spans="1:12" x14ac:dyDescent="0.25">
      <c r="A5" s="239" t="s">
        <v>22</v>
      </c>
      <c r="B5" s="244" t="s">
        <v>85</v>
      </c>
      <c r="C5" s="173"/>
      <c r="D5" s="239" t="s">
        <v>51</v>
      </c>
      <c r="E5" s="241" t="s">
        <v>30</v>
      </c>
      <c r="F5" s="242"/>
      <c r="G5" s="242"/>
      <c r="H5" s="243"/>
      <c r="I5" s="239" t="s">
        <v>24</v>
      </c>
      <c r="J5" s="246" t="s">
        <v>34</v>
      </c>
      <c r="K5" s="247"/>
    </row>
    <row r="6" spans="1:12" x14ac:dyDescent="0.25">
      <c r="A6" s="240"/>
      <c r="B6" s="245"/>
      <c r="C6" s="174"/>
      <c r="D6" s="240"/>
      <c r="E6" s="241" t="s">
        <v>26</v>
      </c>
      <c r="F6" s="242"/>
      <c r="G6" s="242"/>
      <c r="H6" s="243"/>
      <c r="I6" s="240"/>
      <c r="J6" s="248"/>
      <c r="K6" s="249"/>
    </row>
    <row r="7" spans="1:12" x14ac:dyDescent="0.25">
      <c r="A7" s="90"/>
      <c r="B7" s="172"/>
      <c r="C7" s="98"/>
      <c r="D7" s="97"/>
      <c r="E7" s="139"/>
      <c r="F7" s="91"/>
      <c r="G7" s="91"/>
      <c r="H7" s="92"/>
      <c r="I7" s="93"/>
      <c r="J7" s="97"/>
      <c r="K7" s="93"/>
    </row>
    <row r="8" spans="1:12" x14ac:dyDescent="0.25">
      <c r="A8" s="90"/>
      <c r="B8" s="172"/>
      <c r="C8" s="98"/>
      <c r="D8" s="97"/>
      <c r="E8" s="139"/>
      <c r="F8" s="91"/>
      <c r="G8" s="91"/>
      <c r="H8" s="92"/>
      <c r="I8" s="93"/>
      <c r="J8" s="97"/>
      <c r="K8" s="93"/>
    </row>
    <row r="9" spans="1:12" x14ac:dyDescent="0.25">
      <c r="A9" s="90"/>
      <c r="B9" s="172"/>
      <c r="C9" s="98"/>
      <c r="D9" s="97"/>
      <c r="E9" s="139"/>
      <c r="F9" s="91"/>
      <c r="G9" s="91"/>
      <c r="H9" s="92"/>
      <c r="I9" s="93"/>
      <c r="J9" s="97"/>
      <c r="K9" s="93"/>
    </row>
    <row r="10" spans="1:12" x14ac:dyDescent="0.25">
      <c r="A10" s="43"/>
      <c r="B10" s="105"/>
      <c r="C10" s="83"/>
      <c r="D10" s="45"/>
      <c r="E10" s="106"/>
      <c r="F10" s="80"/>
      <c r="G10" s="80"/>
      <c r="H10" s="84"/>
      <c r="I10" s="70"/>
      <c r="J10" s="39"/>
      <c r="K10" s="44"/>
    </row>
    <row r="11" spans="1:12" x14ac:dyDescent="0.25">
      <c r="A11" s="43"/>
      <c r="B11" s="105"/>
      <c r="C11" s="83"/>
      <c r="D11" s="45"/>
      <c r="E11" s="60"/>
      <c r="F11" s="80"/>
      <c r="G11" s="80"/>
      <c r="H11" s="84"/>
      <c r="I11" s="70"/>
      <c r="J11" s="39"/>
      <c r="K11" s="44"/>
      <c r="L11"/>
    </row>
    <row r="12" spans="1:12" ht="12.75" customHeight="1" x14ac:dyDescent="0.25">
      <c r="A12" s="43"/>
      <c r="B12" s="48"/>
      <c r="C12" s="49"/>
      <c r="D12" s="39"/>
      <c r="E12" s="39"/>
      <c r="F12" s="32"/>
      <c r="G12" s="46"/>
      <c r="H12" s="47"/>
      <c r="I12" s="66"/>
      <c r="J12" s="39"/>
      <c r="K12" s="44"/>
    </row>
    <row r="13" spans="1:12" x14ac:dyDescent="0.25">
      <c r="A13" s="50"/>
      <c r="B13" s="51"/>
      <c r="C13" s="51"/>
      <c r="D13" s="51"/>
      <c r="E13" s="51"/>
      <c r="F13" s="51"/>
      <c r="G13" s="237" t="s">
        <v>86</v>
      </c>
      <c r="H13" s="238"/>
      <c r="I13" s="68">
        <f>SUM(I10:I12)</f>
        <v>0</v>
      </c>
      <c r="J13" s="52"/>
      <c r="K13" s="53"/>
    </row>
    <row r="14" spans="1:12" ht="12.75" customHeight="1" x14ac:dyDescent="0.25">
      <c r="A14" s="3"/>
      <c r="B14" s="3"/>
      <c r="C14" s="3"/>
      <c r="D14" s="3"/>
      <c r="E14" s="3"/>
      <c r="F14" s="3"/>
      <c r="G14" s="3"/>
      <c r="H14" s="3"/>
      <c r="I14" s="22"/>
      <c r="J14" s="32"/>
      <c r="K14" s="44"/>
    </row>
    <row r="15" spans="1:12" x14ac:dyDescent="0.25">
      <c r="A15" s="239" t="s">
        <v>22</v>
      </c>
      <c r="B15" s="30" t="s">
        <v>31</v>
      </c>
      <c r="C15" s="169" t="s">
        <v>27</v>
      </c>
      <c r="D15" s="54" t="s">
        <v>27</v>
      </c>
      <c r="E15" s="241" t="s">
        <v>33</v>
      </c>
      <c r="F15" s="242"/>
      <c r="G15" s="242"/>
      <c r="H15" s="243"/>
      <c r="I15" s="239" t="s">
        <v>24</v>
      </c>
      <c r="J15" s="239" t="s">
        <v>23</v>
      </c>
      <c r="K15" s="169" t="s">
        <v>40</v>
      </c>
    </row>
    <row r="16" spans="1:12" x14ac:dyDescent="0.25">
      <c r="A16" s="240"/>
      <c r="B16" s="170" t="s">
        <v>32</v>
      </c>
      <c r="C16" s="170" t="s">
        <v>29</v>
      </c>
      <c r="D16" s="170" t="s">
        <v>28</v>
      </c>
      <c r="E16" s="241" t="s">
        <v>26</v>
      </c>
      <c r="F16" s="243"/>
      <c r="G16" s="241" t="s">
        <v>25</v>
      </c>
      <c r="H16" s="243"/>
      <c r="I16" s="240"/>
      <c r="J16" s="240"/>
      <c r="K16" s="170" t="s">
        <v>41</v>
      </c>
    </row>
    <row r="17" spans="1:13" x14ac:dyDescent="0.25">
      <c r="A17" s="43">
        <v>43507</v>
      </c>
      <c r="B17" s="221">
        <v>28</v>
      </c>
      <c r="C17" s="59">
        <v>97</v>
      </c>
      <c r="D17" s="59">
        <v>500</v>
      </c>
      <c r="E17" s="39" t="s">
        <v>262</v>
      </c>
      <c r="F17" s="61"/>
      <c r="G17" s="217" t="s">
        <v>261</v>
      </c>
      <c r="H17" s="61"/>
      <c r="I17" s="70">
        <v>224455</v>
      </c>
      <c r="J17" s="70">
        <v>224455</v>
      </c>
      <c r="K17" s="69">
        <f>+I17-J17</f>
        <v>0</v>
      </c>
    </row>
    <row r="18" spans="1:13" x14ac:dyDescent="0.25">
      <c r="A18" s="43"/>
      <c r="B18" s="221"/>
      <c r="C18" s="59"/>
      <c r="D18" s="59"/>
      <c r="E18" s="39"/>
      <c r="F18" s="61"/>
      <c r="G18" s="217"/>
      <c r="H18" s="61"/>
      <c r="I18" s="70"/>
      <c r="J18" s="70"/>
      <c r="K18" s="69">
        <f t="shared" ref="K18:K22" si="0">+I18-J18</f>
        <v>0</v>
      </c>
      <c r="M18" s="138"/>
    </row>
    <row r="19" spans="1:13" x14ac:dyDescent="0.25">
      <c r="A19" s="43"/>
      <c r="B19" s="229"/>
      <c r="C19" s="59"/>
      <c r="D19" s="59"/>
      <c r="E19" s="39"/>
      <c r="F19" s="61"/>
      <c r="G19" s="60"/>
      <c r="H19" s="61"/>
      <c r="I19" s="70"/>
      <c r="J19" s="70"/>
      <c r="K19" s="69">
        <f t="shared" si="0"/>
        <v>0</v>
      </c>
      <c r="M19" s="138"/>
    </row>
    <row r="20" spans="1:13" x14ac:dyDescent="0.25">
      <c r="A20" s="43"/>
      <c r="B20" s="229"/>
      <c r="C20" s="59"/>
      <c r="D20" s="59"/>
      <c r="E20" s="39"/>
      <c r="F20" s="61"/>
      <c r="G20" s="60"/>
      <c r="H20" s="61"/>
      <c r="I20" s="70"/>
      <c r="J20" s="70"/>
      <c r="K20" s="69">
        <f t="shared" si="0"/>
        <v>0</v>
      </c>
      <c r="M20" s="138"/>
    </row>
    <row r="21" spans="1:13" x14ac:dyDescent="0.25">
      <c r="A21" s="43"/>
      <c r="B21" s="229"/>
      <c r="C21" s="59"/>
      <c r="D21" s="59"/>
      <c r="E21" s="106"/>
      <c r="F21" s="61"/>
      <c r="G21" s="60"/>
      <c r="H21" s="61"/>
      <c r="I21" s="70"/>
      <c r="J21" s="70"/>
      <c r="K21" s="69">
        <f t="shared" si="0"/>
        <v>0</v>
      </c>
      <c r="M21" s="138"/>
    </row>
    <row r="22" spans="1:13" x14ac:dyDescent="0.25">
      <c r="A22" s="43"/>
      <c r="B22" s="229"/>
      <c r="C22" s="59"/>
      <c r="D22" s="59"/>
      <c r="E22" s="106"/>
      <c r="F22" s="61"/>
      <c r="G22" s="60"/>
      <c r="H22" s="61"/>
      <c r="I22" s="70"/>
      <c r="J22" s="70"/>
      <c r="K22" s="69">
        <f t="shared" si="0"/>
        <v>0</v>
      </c>
      <c r="M22" s="138"/>
    </row>
    <row r="23" spans="1:13" x14ac:dyDescent="0.25">
      <c r="A23" s="50"/>
      <c r="B23" s="51"/>
      <c r="C23" s="51"/>
      <c r="D23" s="51"/>
      <c r="E23" s="51"/>
      <c r="F23" s="51"/>
      <c r="G23" s="237" t="s">
        <v>86</v>
      </c>
      <c r="H23" s="238"/>
      <c r="I23" s="72">
        <f>SUM(I17:I22)</f>
        <v>224455</v>
      </c>
      <c r="J23" s="72">
        <f t="shared" ref="J23:K23" si="1">SUM(J17:J22)</f>
        <v>224455</v>
      </c>
      <c r="K23" s="72">
        <f t="shared" si="1"/>
        <v>0</v>
      </c>
    </row>
    <row r="24" spans="1:13" ht="12.75" customHeight="1" x14ac:dyDescent="0.25">
      <c r="A24" s="3"/>
      <c r="B24" s="3"/>
      <c r="C24" s="3"/>
      <c r="D24" s="3"/>
      <c r="E24" s="3"/>
      <c r="F24" s="3"/>
      <c r="G24" s="3"/>
      <c r="H24" s="3"/>
      <c r="I24" s="85"/>
      <c r="J24" s="65"/>
      <c r="K24" s="111"/>
    </row>
    <row r="25" spans="1:13"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3" ht="24.95" customHeight="1" x14ac:dyDescent="0.25">
      <c r="A26" s="156">
        <v>1747000</v>
      </c>
      <c r="B26" s="156"/>
      <c r="C26" s="156">
        <v>0</v>
      </c>
      <c r="D26" s="152">
        <f>+A26+B26-C26</f>
        <v>1747000</v>
      </c>
      <c r="E26" s="152">
        <f>+I23</f>
        <v>224455</v>
      </c>
      <c r="F26" s="153">
        <f>+E26/D26</f>
        <v>0.12848025186033199</v>
      </c>
      <c r="G26" s="152">
        <f>+I13</f>
        <v>0</v>
      </c>
      <c r="H26" s="152">
        <f>+D26-E26-G26</f>
        <v>1522545</v>
      </c>
      <c r="I26" s="152">
        <f>+J23</f>
        <v>224455</v>
      </c>
      <c r="J26" s="158">
        <f>+I26/D26</f>
        <v>0.12848025186033199</v>
      </c>
      <c r="K26" s="152">
        <f>+K23</f>
        <v>0</v>
      </c>
    </row>
    <row r="27" spans="1:13"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E4A9C-A3CB-4A85-896E-1525DE040D25}">
  <dimension ref="A1:M27"/>
  <sheetViews>
    <sheetView workbookViewId="0">
      <selection activeCell="I23" sqref="I23:K23"/>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45" t="s">
        <v>172</v>
      </c>
      <c r="B3" s="148" t="s">
        <v>171</v>
      </c>
      <c r="C3" s="145"/>
      <c r="D3" s="145"/>
      <c r="E3" s="146"/>
      <c r="F3" s="146"/>
      <c r="G3" s="146"/>
      <c r="H3" s="146"/>
      <c r="I3" s="146"/>
      <c r="J3" s="146"/>
      <c r="K3" s="147" t="s">
        <v>263</v>
      </c>
    </row>
    <row r="4" spans="1:12" ht="12.75" customHeight="1" x14ac:dyDescent="0.25">
      <c r="A4" s="33"/>
      <c r="B4" s="33"/>
      <c r="C4" s="33"/>
      <c r="D4" s="33"/>
      <c r="E4" s="33"/>
      <c r="F4" s="33"/>
      <c r="G4" s="33"/>
      <c r="H4" s="33"/>
      <c r="I4" s="104"/>
      <c r="J4" s="33"/>
      <c r="K4" s="33"/>
    </row>
    <row r="5" spans="1:12" x14ac:dyDescent="0.25">
      <c r="A5" s="239" t="s">
        <v>22</v>
      </c>
      <c r="B5" s="244" t="s">
        <v>85</v>
      </c>
      <c r="C5" s="173"/>
      <c r="D5" s="239" t="s">
        <v>51</v>
      </c>
      <c r="E5" s="241" t="s">
        <v>30</v>
      </c>
      <c r="F5" s="242"/>
      <c r="G5" s="242"/>
      <c r="H5" s="243"/>
      <c r="I5" s="239" t="s">
        <v>24</v>
      </c>
      <c r="J5" s="246" t="s">
        <v>34</v>
      </c>
      <c r="K5" s="247"/>
    </row>
    <row r="6" spans="1:12" x14ac:dyDescent="0.25">
      <c r="A6" s="240"/>
      <c r="B6" s="245"/>
      <c r="C6" s="174"/>
      <c r="D6" s="240"/>
      <c r="E6" s="241" t="s">
        <v>26</v>
      </c>
      <c r="F6" s="242"/>
      <c r="G6" s="242"/>
      <c r="H6" s="243"/>
      <c r="I6" s="240"/>
      <c r="J6" s="248"/>
      <c r="K6" s="249"/>
    </row>
    <row r="7" spans="1:12" x14ac:dyDescent="0.25">
      <c r="A7" s="90"/>
      <c r="B7" s="172"/>
      <c r="C7" s="98"/>
      <c r="D7" s="97"/>
      <c r="E7" s="139"/>
      <c r="F7" s="91"/>
      <c r="G7" s="91"/>
      <c r="H7" s="92"/>
      <c r="I7" s="93"/>
      <c r="J7" s="97"/>
      <c r="K7" s="93"/>
    </row>
    <row r="8" spans="1:12" x14ac:dyDescent="0.25">
      <c r="A8" s="90"/>
      <c r="B8" s="172"/>
      <c r="C8" s="98"/>
      <c r="D8" s="97"/>
      <c r="E8" s="139"/>
      <c r="F8" s="91"/>
      <c r="G8" s="91"/>
      <c r="H8" s="92"/>
      <c r="I8" s="93"/>
      <c r="J8" s="97"/>
      <c r="K8" s="93"/>
    </row>
    <row r="9" spans="1:12" x14ac:dyDescent="0.25">
      <c r="A9" s="90"/>
      <c r="B9" s="172"/>
      <c r="C9" s="98"/>
      <c r="D9" s="97"/>
      <c r="E9" s="139"/>
      <c r="F9" s="91"/>
      <c r="G9" s="91"/>
      <c r="H9" s="92"/>
      <c r="I9" s="93"/>
      <c r="J9" s="97"/>
      <c r="K9" s="93"/>
    </row>
    <row r="10" spans="1:12" x14ac:dyDescent="0.25">
      <c r="A10" s="43"/>
      <c r="B10" s="105"/>
      <c r="C10" s="83"/>
      <c r="D10" s="45"/>
      <c r="E10" s="106"/>
      <c r="F10" s="80"/>
      <c r="G10" s="80"/>
      <c r="H10" s="84"/>
      <c r="I10" s="70"/>
      <c r="J10" s="39"/>
      <c r="K10" s="44"/>
    </row>
    <row r="11" spans="1:12" x14ac:dyDescent="0.25">
      <c r="A11" s="43"/>
      <c r="B11" s="105"/>
      <c r="C11" s="83"/>
      <c r="D11" s="45"/>
      <c r="E11" s="60"/>
      <c r="F11" s="80"/>
      <c r="G11" s="80"/>
      <c r="H11" s="84"/>
      <c r="I11" s="70"/>
      <c r="J11" s="39"/>
      <c r="K11" s="44"/>
      <c r="L11"/>
    </row>
    <row r="12" spans="1:12" ht="12.75" customHeight="1" x14ac:dyDescent="0.25">
      <c r="A12" s="43"/>
      <c r="B12" s="48"/>
      <c r="C12" s="49"/>
      <c r="D12" s="39"/>
      <c r="E12" s="39"/>
      <c r="F12" s="32"/>
      <c r="G12" s="46"/>
      <c r="H12" s="47"/>
      <c r="I12" s="66"/>
      <c r="J12" s="39"/>
      <c r="K12" s="44"/>
    </row>
    <row r="13" spans="1:12" x14ac:dyDescent="0.25">
      <c r="A13" s="50"/>
      <c r="B13" s="51"/>
      <c r="C13" s="51"/>
      <c r="D13" s="51"/>
      <c r="E13" s="51"/>
      <c r="F13" s="51"/>
      <c r="G13" s="237" t="s">
        <v>86</v>
      </c>
      <c r="H13" s="238"/>
      <c r="I13" s="68">
        <f>SUM(I10:I12)</f>
        <v>0</v>
      </c>
      <c r="J13" s="52"/>
      <c r="K13" s="53"/>
    </row>
    <row r="14" spans="1:12" ht="12.75" customHeight="1" x14ac:dyDescent="0.25">
      <c r="A14" s="3"/>
      <c r="B14" s="3"/>
      <c r="C14" s="3"/>
      <c r="D14" s="3"/>
      <c r="E14" s="3"/>
      <c r="F14" s="3"/>
      <c r="G14" s="3"/>
      <c r="H14" s="3"/>
      <c r="I14" s="22"/>
      <c r="J14" s="32"/>
      <c r="K14" s="44"/>
    </row>
    <row r="15" spans="1:12" x14ac:dyDescent="0.25">
      <c r="A15" s="239" t="s">
        <v>22</v>
      </c>
      <c r="B15" s="30" t="s">
        <v>31</v>
      </c>
      <c r="C15" s="169" t="s">
        <v>27</v>
      </c>
      <c r="D15" s="54" t="s">
        <v>27</v>
      </c>
      <c r="E15" s="241" t="s">
        <v>33</v>
      </c>
      <c r="F15" s="242"/>
      <c r="G15" s="242"/>
      <c r="H15" s="243"/>
      <c r="I15" s="239" t="s">
        <v>24</v>
      </c>
      <c r="J15" s="239" t="s">
        <v>23</v>
      </c>
      <c r="K15" s="169" t="s">
        <v>40</v>
      </c>
    </row>
    <row r="16" spans="1:12" x14ac:dyDescent="0.25">
      <c r="A16" s="240"/>
      <c r="B16" s="170" t="s">
        <v>32</v>
      </c>
      <c r="C16" s="170" t="s">
        <v>29</v>
      </c>
      <c r="D16" s="170" t="s">
        <v>28</v>
      </c>
      <c r="E16" s="241" t="s">
        <v>26</v>
      </c>
      <c r="F16" s="243"/>
      <c r="G16" s="241" t="s">
        <v>25</v>
      </c>
      <c r="H16" s="243"/>
      <c r="I16" s="240"/>
      <c r="J16" s="240"/>
      <c r="K16" s="170" t="s">
        <v>41</v>
      </c>
    </row>
    <row r="17" spans="1:13" x14ac:dyDescent="0.25">
      <c r="A17" s="43">
        <v>43511</v>
      </c>
      <c r="B17" s="221">
        <v>16</v>
      </c>
      <c r="C17" s="59">
        <v>590</v>
      </c>
      <c r="D17" s="59">
        <v>556</v>
      </c>
      <c r="E17" s="39" t="s">
        <v>250</v>
      </c>
      <c r="F17" s="61"/>
      <c r="G17" s="217" t="s">
        <v>251</v>
      </c>
      <c r="H17" s="61"/>
      <c r="I17" s="70">
        <v>22232822</v>
      </c>
      <c r="J17" s="70"/>
      <c r="K17" s="69">
        <f>+I17-J17</f>
        <v>22232822</v>
      </c>
    </row>
    <row r="18" spans="1:13" x14ac:dyDescent="0.25">
      <c r="A18" s="43">
        <v>43524</v>
      </c>
      <c r="B18" s="221" t="s">
        <v>284</v>
      </c>
      <c r="C18" s="59">
        <v>672</v>
      </c>
      <c r="D18" s="59">
        <v>637</v>
      </c>
      <c r="E18" s="39" t="s">
        <v>285</v>
      </c>
      <c r="F18" s="61"/>
      <c r="G18" s="60" t="s">
        <v>286</v>
      </c>
      <c r="H18" s="61"/>
      <c r="I18" s="70">
        <v>302264107</v>
      </c>
      <c r="J18" s="70"/>
      <c r="K18" s="69">
        <f t="shared" ref="K18:K22" si="0">+I18-J18</f>
        <v>302264107</v>
      </c>
      <c r="M18" s="138"/>
    </row>
    <row r="19" spans="1:13" x14ac:dyDescent="0.25">
      <c r="A19" s="43"/>
      <c r="B19" s="221"/>
      <c r="C19" s="59"/>
      <c r="D19" s="59"/>
      <c r="E19" s="39"/>
      <c r="F19" s="61"/>
      <c r="G19" s="60"/>
      <c r="H19" s="61"/>
      <c r="I19" s="70"/>
      <c r="J19" s="70"/>
      <c r="K19" s="69">
        <f t="shared" si="0"/>
        <v>0</v>
      </c>
      <c r="M19" s="138"/>
    </row>
    <row r="20" spans="1:13" x14ac:dyDescent="0.25">
      <c r="A20" s="43"/>
      <c r="B20" s="221"/>
      <c r="C20" s="59"/>
      <c r="D20" s="59"/>
      <c r="E20" s="39"/>
      <c r="F20" s="61"/>
      <c r="G20" s="60"/>
      <c r="H20" s="61"/>
      <c r="I20" s="70"/>
      <c r="J20" s="70"/>
      <c r="K20" s="69">
        <f t="shared" si="0"/>
        <v>0</v>
      </c>
      <c r="M20" s="138"/>
    </row>
    <row r="21" spans="1:13" x14ac:dyDescent="0.25">
      <c r="A21" s="43"/>
      <c r="B21" s="221"/>
      <c r="C21" s="59"/>
      <c r="D21" s="59"/>
      <c r="E21" s="106"/>
      <c r="F21" s="61"/>
      <c r="G21" s="60"/>
      <c r="H21" s="61"/>
      <c r="I21" s="70"/>
      <c r="J21" s="70"/>
      <c r="K21" s="69">
        <f t="shared" si="0"/>
        <v>0</v>
      </c>
      <c r="M21" s="138"/>
    </row>
    <row r="22" spans="1:13" x14ac:dyDescent="0.25">
      <c r="A22" s="43"/>
      <c r="B22" s="221"/>
      <c r="C22" s="59"/>
      <c r="D22" s="59"/>
      <c r="E22" s="106"/>
      <c r="F22" s="61"/>
      <c r="G22" s="60"/>
      <c r="H22" s="61"/>
      <c r="I22" s="70"/>
      <c r="J22" s="70"/>
      <c r="K22" s="69">
        <f t="shared" si="0"/>
        <v>0</v>
      </c>
      <c r="M22" s="138"/>
    </row>
    <row r="23" spans="1:13" x14ac:dyDescent="0.25">
      <c r="A23" s="50"/>
      <c r="B23" s="51"/>
      <c r="C23" s="51"/>
      <c r="D23" s="51"/>
      <c r="E23" s="51"/>
      <c r="F23" s="51"/>
      <c r="G23" s="237" t="s">
        <v>86</v>
      </c>
      <c r="H23" s="238"/>
      <c r="I23" s="72">
        <f>SUM(I17:I22)</f>
        <v>324496929</v>
      </c>
      <c r="J23" s="72">
        <f t="shared" ref="J23:K23" si="1">SUM(J17:J22)</f>
        <v>0</v>
      </c>
      <c r="K23" s="72">
        <f t="shared" si="1"/>
        <v>324496929</v>
      </c>
    </row>
    <row r="24" spans="1:13" ht="12.75" customHeight="1" x14ac:dyDescent="0.25">
      <c r="A24" s="3"/>
      <c r="B24" s="3"/>
      <c r="C24" s="3"/>
      <c r="D24" s="3"/>
      <c r="E24" s="3"/>
      <c r="F24" s="3"/>
      <c r="G24" s="3"/>
      <c r="H24" s="3"/>
      <c r="I24" s="85"/>
      <c r="J24" s="65"/>
      <c r="K24" s="111"/>
    </row>
    <row r="25" spans="1:13"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3" ht="24.95" customHeight="1" x14ac:dyDescent="0.25">
      <c r="A26" s="156">
        <v>1379600000</v>
      </c>
      <c r="B26" s="156"/>
      <c r="C26" s="156">
        <v>0</v>
      </c>
      <c r="D26" s="152">
        <f>+A26+B26-C26</f>
        <v>1379600000</v>
      </c>
      <c r="E26" s="152">
        <f>+I23</f>
        <v>324496929</v>
      </c>
      <c r="F26" s="153">
        <f>+E26/D26</f>
        <v>0.23521087924035952</v>
      </c>
      <c r="G26" s="152">
        <f>+I13</f>
        <v>0</v>
      </c>
      <c r="H26" s="152">
        <f>+D26-E26-G26</f>
        <v>1055103071</v>
      </c>
      <c r="I26" s="152">
        <f>+J23</f>
        <v>0</v>
      </c>
      <c r="J26" s="158">
        <f>+I26/D26</f>
        <v>0</v>
      </c>
      <c r="K26" s="152">
        <f>+K23</f>
        <v>324496929</v>
      </c>
    </row>
    <row r="27" spans="1:13"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4F7A0-7B8C-49C8-8E91-5BFDBB1D41CF}">
  <dimension ref="A1:M27"/>
  <sheetViews>
    <sheetView workbookViewId="0">
      <selection activeCell="J17" sqref="J1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45" t="s">
        <v>174</v>
      </c>
      <c r="B3" s="148" t="s">
        <v>173</v>
      </c>
      <c r="C3" s="145"/>
      <c r="D3" s="145"/>
      <c r="E3" s="146"/>
      <c r="F3" s="146"/>
      <c r="G3" s="146"/>
      <c r="H3" s="146"/>
      <c r="I3" s="146"/>
      <c r="J3" s="146"/>
      <c r="K3" s="147" t="s">
        <v>263</v>
      </c>
    </row>
    <row r="4" spans="1:12" ht="12.75" customHeight="1" x14ac:dyDescent="0.25">
      <c r="A4" s="33"/>
      <c r="B4" s="33"/>
      <c r="C4" s="33"/>
      <c r="D4" s="33"/>
      <c r="E4" s="33"/>
      <c r="F4" s="33"/>
      <c r="G4" s="33"/>
      <c r="H4" s="33"/>
      <c r="I4" s="104"/>
      <c r="J4" s="33"/>
      <c r="K4" s="33"/>
    </row>
    <row r="5" spans="1:12" x14ac:dyDescent="0.25">
      <c r="A5" s="239" t="s">
        <v>22</v>
      </c>
      <c r="B5" s="244" t="s">
        <v>85</v>
      </c>
      <c r="C5" s="173"/>
      <c r="D5" s="239" t="s">
        <v>51</v>
      </c>
      <c r="E5" s="241" t="s">
        <v>30</v>
      </c>
      <c r="F5" s="242"/>
      <c r="G5" s="242"/>
      <c r="H5" s="243"/>
      <c r="I5" s="239" t="s">
        <v>24</v>
      </c>
      <c r="J5" s="246" t="s">
        <v>34</v>
      </c>
      <c r="K5" s="247"/>
    </row>
    <row r="6" spans="1:12" x14ac:dyDescent="0.25">
      <c r="A6" s="240"/>
      <c r="B6" s="245"/>
      <c r="C6" s="174"/>
      <c r="D6" s="240"/>
      <c r="E6" s="241" t="s">
        <v>26</v>
      </c>
      <c r="F6" s="242"/>
      <c r="G6" s="242"/>
      <c r="H6" s="243"/>
      <c r="I6" s="240"/>
      <c r="J6" s="248"/>
      <c r="K6" s="249"/>
    </row>
    <row r="7" spans="1:12" x14ac:dyDescent="0.25">
      <c r="A7" s="90"/>
      <c r="B7" s="172"/>
      <c r="C7" s="98"/>
      <c r="D7" s="97"/>
      <c r="E7" s="139"/>
      <c r="F7" s="91"/>
      <c r="G7" s="91"/>
      <c r="H7" s="92"/>
      <c r="I7" s="93"/>
      <c r="J7" s="97"/>
      <c r="K7" s="93"/>
    </row>
    <row r="8" spans="1:12" x14ac:dyDescent="0.25">
      <c r="A8" s="90"/>
      <c r="B8" s="172"/>
      <c r="C8" s="98"/>
      <c r="D8" s="97"/>
      <c r="E8" s="139"/>
      <c r="F8" s="91"/>
      <c r="G8" s="91"/>
      <c r="H8" s="92"/>
      <c r="I8" s="93"/>
      <c r="J8" s="97"/>
      <c r="K8" s="93"/>
    </row>
    <row r="9" spans="1:12" x14ac:dyDescent="0.25">
      <c r="A9" s="90"/>
      <c r="B9" s="172"/>
      <c r="C9" s="98"/>
      <c r="D9" s="97"/>
      <c r="E9" s="139"/>
      <c r="F9" s="91"/>
      <c r="G9" s="91"/>
      <c r="H9" s="92"/>
      <c r="I9" s="93"/>
      <c r="J9" s="97"/>
      <c r="K9" s="93"/>
    </row>
    <row r="10" spans="1:12" x14ac:dyDescent="0.25">
      <c r="A10" s="43"/>
      <c r="B10" s="105"/>
      <c r="C10" s="83"/>
      <c r="D10" s="45"/>
      <c r="E10" s="106"/>
      <c r="F10" s="80"/>
      <c r="G10" s="80"/>
      <c r="H10" s="84"/>
      <c r="I10" s="70"/>
      <c r="J10" s="39"/>
      <c r="K10" s="44"/>
    </row>
    <row r="11" spans="1:12" x14ac:dyDescent="0.25">
      <c r="A11" s="43"/>
      <c r="B11" s="105"/>
      <c r="C11" s="83"/>
      <c r="D11" s="45"/>
      <c r="E11" s="60"/>
      <c r="F11" s="80"/>
      <c r="G11" s="80"/>
      <c r="H11" s="84"/>
      <c r="I11" s="70"/>
      <c r="J11" s="39"/>
      <c r="K11" s="44"/>
      <c r="L11"/>
    </row>
    <row r="12" spans="1:12" ht="12.75" customHeight="1" x14ac:dyDescent="0.25">
      <c r="A12" s="43"/>
      <c r="B12" s="48"/>
      <c r="C12" s="49"/>
      <c r="D12" s="39"/>
      <c r="E12" s="39"/>
      <c r="F12" s="32"/>
      <c r="G12" s="46"/>
      <c r="H12" s="47"/>
      <c r="I12" s="66"/>
      <c r="J12" s="39"/>
      <c r="K12" s="44"/>
    </row>
    <row r="13" spans="1:12" x14ac:dyDescent="0.25">
      <c r="A13" s="50"/>
      <c r="B13" s="51"/>
      <c r="C13" s="51"/>
      <c r="D13" s="51"/>
      <c r="E13" s="51"/>
      <c r="F13" s="51"/>
      <c r="G13" s="237" t="s">
        <v>86</v>
      </c>
      <c r="H13" s="238"/>
      <c r="I13" s="68">
        <f>SUM(I10:I12)</f>
        <v>0</v>
      </c>
      <c r="J13" s="52"/>
      <c r="K13" s="53"/>
    </row>
    <row r="14" spans="1:12" ht="12.75" customHeight="1" x14ac:dyDescent="0.25">
      <c r="A14" s="3"/>
      <c r="B14" s="3"/>
      <c r="C14" s="3"/>
      <c r="D14" s="3"/>
      <c r="E14" s="3"/>
      <c r="F14" s="3"/>
      <c r="G14" s="3"/>
      <c r="H14" s="3"/>
      <c r="I14" s="22"/>
      <c r="J14" s="32"/>
      <c r="K14" s="44"/>
    </row>
    <row r="15" spans="1:12" x14ac:dyDescent="0.25">
      <c r="A15" s="239" t="s">
        <v>22</v>
      </c>
      <c r="B15" s="30" t="s">
        <v>31</v>
      </c>
      <c r="C15" s="169" t="s">
        <v>27</v>
      </c>
      <c r="D15" s="54" t="s">
        <v>27</v>
      </c>
      <c r="E15" s="241" t="s">
        <v>33</v>
      </c>
      <c r="F15" s="242"/>
      <c r="G15" s="242"/>
      <c r="H15" s="243"/>
      <c r="I15" s="239" t="s">
        <v>24</v>
      </c>
      <c r="J15" s="239" t="s">
        <v>23</v>
      </c>
      <c r="K15" s="169" t="s">
        <v>40</v>
      </c>
    </row>
    <row r="16" spans="1:12" x14ac:dyDescent="0.25">
      <c r="A16" s="240"/>
      <c r="B16" s="170" t="s">
        <v>32</v>
      </c>
      <c r="C16" s="170" t="s">
        <v>29</v>
      </c>
      <c r="D16" s="170" t="s">
        <v>28</v>
      </c>
      <c r="E16" s="241" t="s">
        <v>26</v>
      </c>
      <c r="F16" s="243"/>
      <c r="G16" s="241" t="s">
        <v>25</v>
      </c>
      <c r="H16" s="243"/>
      <c r="I16" s="240"/>
      <c r="J16" s="240"/>
      <c r="K16" s="170" t="s">
        <v>41</v>
      </c>
    </row>
    <row r="17" spans="1:13" x14ac:dyDescent="0.25">
      <c r="A17" s="222">
        <v>43496</v>
      </c>
      <c r="B17" s="221">
        <v>12</v>
      </c>
      <c r="C17" s="221">
        <v>446</v>
      </c>
      <c r="D17" s="221">
        <v>400</v>
      </c>
      <c r="E17" s="223" t="s">
        <v>248</v>
      </c>
      <c r="F17" s="224"/>
      <c r="G17" t="s">
        <v>252</v>
      </c>
      <c r="H17" s="224"/>
      <c r="I17" s="228">
        <v>32722186</v>
      </c>
      <c r="J17" s="228"/>
      <c r="K17" s="24">
        <f>+I17-J17</f>
        <v>32722186</v>
      </c>
    </row>
    <row r="18" spans="1:13" x14ac:dyDescent="0.25">
      <c r="A18" s="222">
        <v>43524</v>
      </c>
      <c r="B18" s="221">
        <v>605</v>
      </c>
      <c r="C18" s="221">
        <v>464</v>
      </c>
      <c r="D18" s="221">
        <v>641</v>
      </c>
      <c r="E18" s="223" t="s">
        <v>282</v>
      </c>
      <c r="F18" s="224"/>
      <c r="G18" t="s">
        <v>252</v>
      </c>
      <c r="H18" s="224"/>
      <c r="I18" s="228">
        <v>544075387</v>
      </c>
      <c r="J18" s="228"/>
      <c r="K18" s="24">
        <f t="shared" ref="K18:K22" si="0">+I18-J18</f>
        <v>544075387</v>
      </c>
      <c r="M18" s="138"/>
    </row>
    <row r="19" spans="1:13" x14ac:dyDescent="0.25">
      <c r="A19" s="222"/>
      <c r="B19" s="229"/>
      <c r="C19" s="221"/>
      <c r="D19" s="221"/>
      <c r="E19" s="223"/>
      <c r="F19" s="224"/>
      <c r="G19" s="100"/>
      <c r="H19" s="224"/>
      <c r="I19" s="228"/>
      <c r="J19" s="228"/>
      <c r="K19" s="24">
        <f t="shared" si="0"/>
        <v>0</v>
      </c>
      <c r="M19" s="138"/>
    </row>
    <row r="20" spans="1:13" x14ac:dyDescent="0.25">
      <c r="A20" s="43"/>
      <c r="B20" s="230"/>
      <c r="C20" s="59"/>
      <c r="D20" s="59"/>
      <c r="E20" s="39"/>
      <c r="F20" s="61"/>
      <c r="G20" s="60"/>
      <c r="H20" s="61"/>
      <c r="I20" s="70"/>
      <c r="J20" s="70"/>
      <c r="K20" s="69">
        <f t="shared" si="0"/>
        <v>0</v>
      </c>
      <c r="M20" s="138"/>
    </row>
    <row r="21" spans="1:13" x14ac:dyDescent="0.25">
      <c r="A21" s="43"/>
      <c r="B21" s="230"/>
      <c r="C21" s="59"/>
      <c r="D21" s="59"/>
      <c r="E21" s="106"/>
      <c r="F21" s="61"/>
      <c r="G21" s="60"/>
      <c r="H21" s="61"/>
      <c r="I21" s="70"/>
      <c r="J21" s="70"/>
      <c r="K21" s="69">
        <f t="shared" si="0"/>
        <v>0</v>
      </c>
      <c r="M21" s="138"/>
    </row>
    <row r="22" spans="1:13" x14ac:dyDescent="0.25">
      <c r="A22" s="43"/>
      <c r="B22" s="230"/>
      <c r="C22" s="59"/>
      <c r="D22" s="59"/>
      <c r="E22" s="106"/>
      <c r="F22" s="61"/>
      <c r="G22" s="60"/>
      <c r="H22" s="61"/>
      <c r="I22" s="70"/>
      <c r="J22" s="70"/>
      <c r="K22" s="69">
        <f t="shared" si="0"/>
        <v>0</v>
      </c>
      <c r="M22" s="138"/>
    </row>
    <row r="23" spans="1:13" x14ac:dyDescent="0.25">
      <c r="A23" s="50"/>
      <c r="B23" s="51"/>
      <c r="C23" s="51"/>
      <c r="D23" s="51"/>
      <c r="E23" s="51"/>
      <c r="F23" s="51"/>
      <c r="G23" s="237" t="s">
        <v>86</v>
      </c>
      <c r="H23" s="238"/>
      <c r="I23" s="72">
        <f>SUM(I17:I22)</f>
        <v>576797573</v>
      </c>
      <c r="J23" s="72">
        <f t="shared" ref="J23:K23" si="1">SUM(J17:J22)</f>
        <v>0</v>
      </c>
      <c r="K23" s="72">
        <f t="shared" si="1"/>
        <v>576797573</v>
      </c>
    </row>
    <row r="24" spans="1:13" ht="12.75" customHeight="1" x14ac:dyDescent="0.25">
      <c r="A24" s="3"/>
      <c r="B24" s="3"/>
      <c r="C24" s="3"/>
      <c r="D24" s="3"/>
      <c r="E24" s="3"/>
      <c r="F24" s="3"/>
      <c r="G24" s="3"/>
      <c r="H24" s="3"/>
      <c r="I24" s="85"/>
      <c r="J24" s="65"/>
      <c r="K24" s="111"/>
    </row>
    <row r="25" spans="1:13"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3" ht="24.95" customHeight="1" x14ac:dyDescent="0.25">
      <c r="A26" s="156">
        <v>680720000</v>
      </c>
      <c r="B26" s="156"/>
      <c r="C26" s="156">
        <v>0</v>
      </c>
      <c r="D26" s="152">
        <f>+A26+B26-C26</f>
        <v>680720000</v>
      </c>
      <c r="E26" s="152">
        <f>+I23</f>
        <v>576797573</v>
      </c>
      <c r="F26" s="153">
        <f>+E26/D26</f>
        <v>0.84733454724409452</v>
      </c>
      <c r="G26" s="152">
        <f>+I13</f>
        <v>0</v>
      </c>
      <c r="H26" s="152">
        <f>+D26-E26-G26</f>
        <v>103922427</v>
      </c>
      <c r="I26" s="152">
        <f>+J23</f>
        <v>0</v>
      </c>
      <c r="J26" s="158">
        <f>+I26/D26</f>
        <v>0</v>
      </c>
      <c r="K26" s="152">
        <f>+K23</f>
        <v>576797573</v>
      </c>
    </row>
    <row r="27" spans="1:13"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25A39-9D82-40E6-86A5-EF74E1E7836A}">
  <dimension ref="A1:M27"/>
  <sheetViews>
    <sheetView workbookViewId="0">
      <selection activeCell="I23" sqref="I23:K23"/>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45" t="s">
        <v>176</v>
      </c>
      <c r="B3" s="148" t="s">
        <v>175</v>
      </c>
      <c r="C3" s="145"/>
      <c r="D3" s="145"/>
      <c r="E3" s="146"/>
      <c r="F3" s="146"/>
      <c r="G3" s="146"/>
      <c r="H3" s="146"/>
      <c r="I3" s="146"/>
      <c r="J3" s="146"/>
      <c r="K3" s="147" t="s">
        <v>263</v>
      </c>
    </row>
    <row r="4" spans="1:12" ht="12.75" customHeight="1" x14ac:dyDescent="0.25">
      <c r="A4" s="33"/>
      <c r="B4" s="33"/>
      <c r="C4" s="33"/>
      <c r="D4" s="33"/>
      <c r="E4" s="33"/>
      <c r="F4" s="33"/>
      <c r="G4" s="33"/>
      <c r="H4" s="33"/>
      <c r="I4" s="104"/>
      <c r="J4" s="33"/>
      <c r="K4" s="33"/>
    </row>
    <row r="5" spans="1:12" x14ac:dyDescent="0.25">
      <c r="A5" s="239" t="s">
        <v>22</v>
      </c>
      <c r="B5" s="244" t="s">
        <v>85</v>
      </c>
      <c r="C5" s="173"/>
      <c r="D5" s="239" t="s">
        <v>51</v>
      </c>
      <c r="E5" s="241" t="s">
        <v>30</v>
      </c>
      <c r="F5" s="242"/>
      <c r="G5" s="242"/>
      <c r="H5" s="243"/>
      <c r="I5" s="239" t="s">
        <v>24</v>
      </c>
      <c r="J5" s="246" t="s">
        <v>34</v>
      </c>
      <c r="K5" s="247"/>
    </row>
    <row r="6" spans="1:12" x14ac:dyDescent="0.25">
      <c r="A6" s="240"/>
      <c r="B6" s="245"/>
      <c r="C6" s="174"/>
      <c r="D6" s="240"/>
      <c r="E6" s="241" t="s">
        <v>26</v>
      </c>
      <c r="F6" s="242"/>
      <c r="G6" s="242"/>
      <c r="H6" s="243"/>
      <c r="I6" s="240"/>
      <c r="J6" s="248"/>
      <c r="K6" s="249"/>
    </row>
    <row r="7" spans="1:12" x14ac:dyDescent="0.25">
      <c r="A7" s="90"/>
      <c r="B7" s="172"/>
      <c r="C7" s="98"/>
      <c r="D7" s="97"/>
      <c r="E7" s="139"/>
      <c r="F7" s="91"/>
      <c r="G7" s="91"/>
      <c r="H7" s="92"/>
      <c r="I7" s="93"/>
      <c r="J7" s="97"/>
      <c r="K7" s="93"/>
    </row>
    <row r="8" spans="1:12" x14ac:dyDescent="0.25">
      <c r="A8" s="90"/>
      <c r="B8" s="172"/>
      <c r="C8" s="98"/>
      <c r="D8" s="97"/>
      <c r="E8" s="139"/>
      <c r="F8" s="91"/>
      <c r="G8" s="91"/>
      <c r="H8" s="92"/>
      <c r="I8" s="93"/>
      <c r="J8" s="97"/>
      <c r="K8" s="93"/>
    </row>
    <row r="9" spans="1:12" x14ac:dyDescent="0.25">
      <c r="A9" s="90"/>
      <c r="B9" s="172"/>
      <c r="C9" s="98"/>
      <c r="D9" s="97"/>
      <c r="E9" s="139"/>
      <c r="F9" s="91"/>
      <c r="G9" s="91"/>
      <c r="H9" s="92"/>
      <c r="I9" s="93"/>
      <c r="J9" s="97"/>
      <c r="K9" s="93"/>
    </row>
    <row r="10" spans="1:12" x14ac:dyDescent="0.25">
      <c r="A10" s="43"/>
      <c r="B10" s="105"/>
      <c r="C10" s="83"/>
      <c r="D10" s="45"/>
      <c r="E10" s="106"/>
      <c r="F10" s="80"/>
      <c r="G10" s="80"/>
      <c r="H10" s="84"/>
      <c r="I10" s="70"/>
      <c r="J10" s="39"/>
      <c r="K10" s="44"/>
    </row>
    <row r="11" spans="1:12" x14ac:dyDescent="0.25">
      <c r="A11" s="43"/>
      <c r="B11" s="105"/>
      <c r="C11" s="83"/>
      <c r="D11" s="45"/>
      <c r="E11" s="60"/>
      <c r="F11" s="80"/>
      <c r="G11" s="80"/>
      <c r="H11" s="84"/>
      <c r="I11" s="70"/>
      <c r="J11" s="39"/>
      <c r="K11" s="44"/>
      <c r="L11"/>
    </row>
    <row r="12" spans="1:12" ht="12.75" customHeight="1" x14ac:dyDescent="0.25">
      <c r="A12" s="43"/>
      <c r="B12" s="48"/>
      <c r="C12" s="49"/>
      <c r="D12" s="39"/>
      <c r="E12" s="39"/>
      <c r="F12" s="32"/>
      <c r="G12" s="46"/>
      <c r="H12" s="47"/>
      <c r="I12" s="66"/>
      <c r="J12" s="39"/>
      <c r="K12" s="44"/>
    </row>
    <row r="13" spans="1:12" x14ac:dyDescent="0.25">
      <c r="A13" s="50"/>
      <c r="B13" s="51"/>
      <c r="C13" s="51"/>
      <c r="D13" s="51"/>
      <c r="E13" s="51"/>
      <c r="F13" s="51"/>
      <c r="G13" s="237" t="s">
        <v>86</v>
      </c>
      <c r="H13" s="238"/>
      <c r="I13" s="68">
        <f>SUM(I10:I12)</f>
        <v>0</v>
      </c>
      <c r="J13" s="52"/>
      <c r="K13" s="53"/>
    </row>
    <row r="14" spans="1:12" ht="12.75" customHeight="1" x14ac:dyDescent="0.25">
      <c r="A14" s="3"/>
      <c r="B14" s="3"/>
      <c r="C14" s="3"/>
      <c r="D14" s="3"/>
      <c r="E14" s="3"/>
      <c r="F14" s="3"/>
      <c r="G14" s="3"/>
      <c r="H14" s="3"/>
      <c r="I14" s="22"/>
      <c r="J14" s="32"/>
      <c r="K14" s="44"/>
    </row>
    <row r="15" spans="1:12" x14ac:dyDescent="0.25">
      <c r="A15" s="239" t="s">
        <v>22</v>
      </c>
      <c r="B15" s="30" t="s">
        <v>31</v>
      </c>
      <c r="C15" s="169" t="s">
        <v>27</v>
      </c>
      <c r="D15" s="54" t="s">
        <v>27</v>
      </c>
      <c r="E15" s="241" t="s">
        <v>33</v>
      </c>
      <c r="F15" s="242"/>
      <c r="G15" s="242"/>
      <c r="H15" s="243"/>
      <c r="I15" s="239" t="s">
        <v>24</v>
      </c>
      <c r="J15" s="239" t="s">
        <v>23</v>
      </c>
      <c r="K15" s="169" t="s">
        <v>40</v>
      </c>
    </row>
    <row r="16" spans="1:12" x14ac:dyDescent="0.25">
      <c r="A16" s="240"/>
      <c r="B16" s="170" t="s">
        <v>32</v>
      </c>
      <c r="C16" s="170" t="s">
        <v>29</v>
      </c>
      <c r="D16" s="170" t="s">
        <v>28</v>
      </c>
      <c r="E16" s="241" t="s">
        <v>26</v>
      </c>
      <c r="F16" s="243"/>
      <c r="G16" s="241" t="s">
        <v>25</v>
      </c>
      <c r="H16" s="243"/>
      <c r="I16" s="240"/>
      <c r="J16" s="240"/>
      <c r="K16" s="170" t="s">
        <v>41</v>
      </c>
    </row>
    <row r="17" spans="1:13" x14ac:dyDescent="0.25">
      <c r="A17" s="43"/>
      <c r="B17" s="58"/>
      <c r="C17" s="59"/>
      <c r="D17" s="59"/>
      <c r="E17" s="140"/>
      <c r="F17" s="61"/>
      <c r="G17" s="60"/>
      <c r="H17" s="61"/>
      <c r="I17" s="70"/>
      <c r="J17" s="70"/>
      <c r="K17" s="69">
        <f>+I17-J17</f>
        <v>0</v>
      </c>
    </row>
    <row r="18" spans="1:13" x14ac:dyDescent="0.25">
      <c r="A18" s="43"/>
      <c r="B18" s="159"/>
      <c r="C18" s="59"/>
      <c r="D18" s="59"/>
      <c r="E18" s="106"/>
      <c r="F18" s="61"/>
      <c r="G18" s="60"/>
      <c r="H18" s="61"/>
      <c r="I18" s="70"/>
      <c r="J18" s="70"/>
      <c r="K18" s="69">
        <f t="shared" ref="K18:K22" si="0">+I18-J18</f>
        <v>0</v>
      </c>
      <c r="M18" s="138"/>
    </row>
    <row r="19" spans="1:13" x14ac:dyDescent="0.25">
      <c r="A19" s="43"/>
      <c r="B19" s="159"/>
      <c r="C19" s="59"/>
      <c r="D19" s="59"/>
      <c r="E19" s="39"/>
      <c r="F19" s="61"/>
      <c r="G19" s="60"/>
      <c r="H19" s="61"/>
      <c r="I19" s="70"/>
      <c r="J19" s="70"/>
      <c r="K19" s="69">
        <f t="shared" si="0"/>
        <v>0</v>
      </c>
      <c r="M19" s="138"/>
    </row>
    <row r="20" spans="1:13" x14ac:dyDescent="0.25">
      <c r="A20" s="43"/>
      <c r="B20" s="159"/>
      <c r="C20" s="59"/>
      <c r="D20" s="59"/>
      <c r="E20" s="39"/>
      <c r="F20" s="61"/>
      <c r="G20" s="60"/>
      <c r="H20" s="61"/>
      <c r="I20" s="70"/>
      <c r="J20" s="70"/>
      <c r="K20" s="69">
        <f t="shared" si="0"/>
        <v>0</v>
      </c>
      <c r="M20" s="138"/>
    </row>
    <row r="21" spans="1:13" x14ac:dyDescent="0.25">
      <c r="A21" s="43"/>
      <c r="B21" s="159"/>
      <c r="C21" s="59"/>
      <c r="D21" s="59"/>
      <c r="E21" s="106"/>
      <c r="F21" s="61"/>
      <c r="G21" s="60"/>
      <c r="H21" s="61"/>
      <c r="I21" s="70"/>
      <c r="J21" s="70"/>
      <c r="K21" s="69">
        <f t="shared" si="0"/>
        <v>0</v>
      </c>
      <c r="M21" s="138"/>
    </row>
    <row r="22" spans="1:13" x14ac:dyDescent="0.25">
      <c r="A22" s="43"/>
      <c r="B22" s="159"/>
      <c r="C22" s="59"/>
      <c r="D22" s="59"/>
      <c r="E22" s="106"/>
      <c r="F22" s="61"/>
      <c r="G22" s="60"/>
      <c r="H22" s="61"/>
      <c r="I22" s="70"/>
      <c r="J22" s="70"/>
      <c r="K22" s="69">
        <f t="shared" si="0"/>
        <v>0</v>
      </c>
      <c r="M22" s="138"/>
    </row>
    <row r="23" spans="1:13" x14ac:dyDescent="0.25">
      <c r="A23" s="50"/>
      <c r="B23" s="51"/>
      <c r="C23" s="51"/>
      <c r="D23" s="51"/>
      <c r="E23" s="51"/>
      <c r="F23" s="51"/>
      <c r="G23" s="237" t="s">
        <v>86</v>
      </c>
      <c r="H23" s="238"/>
      <c r="I23" s="72">
        <f>SUM(I17:I22)</f>
        <v>0</v>
      </c>
      <c r="J23" s="72">
        <f t="shared" ref="J23:K23" si="1">SUM(J17:J22)</f>
        <v>0</v>
      </c>
      <c r="K23" s="72">
        <f t="shared" si="1"/>
        <v>0</v>
      </c>
    </row>
    <row r="24" spans="1:13" ht="12.75" customHeight="1" x14ac:dyDescent="0.25">
      <c r="A24" s="3"/>
      <c r="B24" s="3"/>
      <c r="C24" s="3"/>
      <c r="D24" s="3"/>
      <c r="E24" s="3"/>
      <c r="F24" s="3"/>
      <c r="G24" s="3"/>
      <c r="H24" s="3"/>
      <c r="I24" s="85"/>
      <c r="J24" s="65"/>
      <c r="K24" s="111"/>
    </row>
    <row r="25" spans="1:13"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3" ht="24.95" customHeight="1" x14ac:dyDescent="0.25">
      <c r="A26" s="156">
        <v>62830000</v>
      </c>
      <c r="B26" s="156"/>
      <c r="C26" s="156">
        <v>0</v>
      </c>
      <c r="D26" s="152">
        <f>+A26+B26-C26</f>
        <v>62830000</v>
      </c>
      <c r="E26" s="152">
        <f>+I23</f>
        <v>0</v>
      </c>
      <c r="F26" s="153">
        <f>+E26/D26</f>
        <v>0</v>
      </c>
      <c r="G26" s="152">
        <f>+I13</f>
        <v>0</v>
      </c>
      <c r="H26" s="152">
        <f>+D26-E26-G26</f>
        <v>62830000</v>
      </c>
      <c r="I26" s="152">
        <f>+J23</f>
        <v>0</v>
      </c>
      <c r="J26" s="158">
        <f>+I26/D26</f>
        <v>0</v>
      </c>
      <c r="K26" s="152">
        <f>+K23</f>
        <v>0</v>
      </c>
    </row>
    <row r="27" spans="1:13"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AE8C3-31B1-416E-AFB4-988C29F7EB85}">
  <dimension ref="A1:M27"/>
  <sheetViews>
    <sheetView workbookViewId="0">
      <selection activeCell="I23" sqref="I23:K23"/>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45" t="s">
        <v>178</v>
      </c>
      <c r="B3" s="148" t="s">
        <v>177</v>
      </c>
      <c r="C3" s="145"/>
      <c r="D3" s="145"/>
      <c r="E3" s="146"/>
      <c r="F3" s="146"/>
      <c r="G3" s="146"/>
      <c r="H3" s="146"/>
      <c r="I3" s="146"/>
      <c r="J3" s="146"/>
      <c r="K3" s="147" t="s">
        <v>263</v>
      </c>
    </row>
    <row r="4" spans="1:12" ht="12.75" customHeight="1" x14ac:dyDescent="0.25">
      <c r="A4" s="33"/>
      <c r="B4" s="33"/>
      <c r="C4" s="33"/>
      <c r="D4" s="33"/>
      <c r="E4" s="33"/>
      <c r="F4" s="33"/>
      <c r="G4" s="33"/>
      <c r="H4" s="33"/>
      <c r="I4" s="104"/>
      <c r="J4" s="33"/>
      <c r="K4" s="33"/>
    </row>
    <row r="5" spans="1:12" x14ac:dyDescent="0.25">
      <c r="A5" s="239" t="s">
        <v>22</v>
      </c>
      <c r="B5" s="244" t="s">
        <v>85</v>
      </c>
      <c r="C5" s="173"/>
      <c r="D5" s="239" t="s">
        <v>51</v>
      </c>
      <c r="E5" s="241" t="s">
        <v>30</v>
      </c>
      <c r="F5" s="242"/>
      <c r="G5" s="242"/>
      <c r="H5" s="243"/>
      <c r="I5" s="239" t="s">
        <v>24</v>
      </c>
      <c r="J5" s="246" t="s">
        <v>34</v>
      </c>
      <c r="K5" s="247"/>
    </row>
    <row r="6" spans="1:12" x14ac:dyDescent="0.25">
      <c r="A6" s="240"/>
      <c r="B6" s="245"/>
      <c r="C6" s="174"/>
      <c r="D6" s="240"/>
      <c r="E6" s="241" t="s">
        <v>26</v>
      </c>
      <c r="F6" s="242"/>
      <c r="G6" s="242"/>
      <c r="H6" s="243"/>
      <c r="I6" s="240"/>
      <c r="J6" s="248"/>
      <c r="K6" s="249"/>
    </row>
    <row r="7" spans="1:12" x14ac:dyDescent="0.25">
      <c r="A7" s="90"/>
      <c r="B7" s="172"/>
      <c r="C7" s="98"/>
      <c r="D7" s="97"/>
      <c r="E7" s="139"/>
      <c r="F7" s="91"/>
      <c r="G7" s="91"/>
      <c r="H7" s="92"/>
      <c r="I7" s="93"/>
      <c r="J7" s="97"/>
      <c r="K7" s="93"/>
    </row>
    <row r="8" spans="1:12" x14ac:dyDescent="0.25">
      <c r="A8" s="90"/>
      <c r="B8" s="172"/>
      <c r="C8" s="98"/>
      <c r="D8" s="97"/>
      <c r="E8" s="139"/>
      <c r="F8" s="91"/>
      <c r="G8" s="91"/>
      <c r="H8" s="92"/>
      <c r="I8" s="93"/>
      <c r="J8" s="97"/>
      <c r="K8" s="93"/>
    </row>
    <row r="9" spans="1:12" x14ac:dyDescent="0.25">
      <c r="A9" s="90"/>
      <c r="B9" s="172"/>
      <c r="C9" s="98"/>
      <c r="D9" s="97"/>
      <c r="E9" s="139"/>
      <c r="F9" s="91"/>
      <c r="G9" s="91"/>
      <c r="H9" s="92"/>
      <c r="I9" s="93"/>
      <c r="J9" s="97"/>
      <c r="K9" s="93"/>
    </row>
    <row r="10" spans="1:12" x14ac:dyDescent="0.25">
      <c r="A10" s="43"/>
      <c r="B10" s="105"/>
      <c r="C10" s="83"/>
      <c r="D10" s="45"/>
      <c r="E10" s="106"/>
      <c r="F10" s="80"/>
      <c r="G10" s="80"/>
      <c r="H10" s="84"/>
      <c r="I10" s="70"/>
      <c r="J10" s="39"/>
      <c r="K10" s="44"/>
    </row>
    <row r="11" spans="1:12" x14ac:dyDescent="0.25">
      <c r="A11" s="43"/>
      <c r="B11" s="105"/>
      <c r="C11" s="83"/>
      <c r="D11" s="45"/>
      <c r="E11" s="60"/>
      <c r="F11" s="80"/>
      <c r="G11" s="80"/>
      <c r="H11" s="84"/>
      <c r="I11" s="70"/>
      <c r="J11" s="39"/>
      <c r="K11" s="44"/>
      <c r="L11"/>
    </row>
    <row r="12" spans="1:12" ht="12.75" customHeight="1" x14ac:dyDescent="0.25">
      <c r="A12" s="43"/>
      <c r="B12" s="48"/>
      <c r="C12" s="49"/>
      <c r="D12" s="39"/>
      <c r="E12" s="39"/>
      <c r="F12" s="32"/>
      <c r="G12" s="46"/>
      <c r="H12" s="47"/>
      <c r="I12" s="66"/>
      <c r="J12" s="39"/>
      <c r="K12" s="44"/>
    </row>
    <row r="13" spans="1:12" x14ac:dyDescent="0.25">
      <c r="A13" s="50"/>
      <c r="B13" s="51"/>
      <c r="C13" s="51"/>
      <c r="D13" s="51"/>
      <c r="E13" s="51"/>
      <c r="F13" s="51"/>
      <c r="G13" s="237" t="s">
        <v>86</v>
      </c>
      <c r="H13" s="238"/>
      <c r="I13" s="68">
        <f>SUM(I10:I12)</f>
        <v>0</v>
      </c>
      <c r="J13" s="52"/>
      <c r="K13" s="53"/>
    </row>
    <row r="14" spans="1:12" ht="12.75" customHeight="1" x14ac:dyDescent="0.25">
      <c r="A14" s="3"/>
      <c r="B14" s="3"/>
      <c r="C14" s="3"/>
      <c r="D14" s="3"/>
      <c r="E14" s="3"/>
      <c r="F14" s="3"/>
      <c r="G14" s="3"/>
      <c r="H14" s="3"/>
      <c r="I14" s="22"/>
      <c r="J14" s="32"/>
      <c r="K14" s="44"/>
    </row>
    <row r="15" spans="1:12" x14ac:dyDescent="0.25">
      <c r="A15" s="239" t="s">
        <v>22</v>
      </c>
      <c r="B15" s="30" t="s">
        <v>31</v>
      </c>
      <c r="C15" s="169" t="s">
        <v>27</v>
      </c>
      <c r="D15" s="54" t="s">
        <v>27</v>
      </c>
      <c r="E15" s="241" t="s">
        <v>33</v>
      </c>
      <c r="F15" s="242"/>
      <c r="G15" s="242"/>
      <c r="H15" s="243"/>
      <c r="I15" s="239" t="s">
        <v>24</v>
      </c>
      <c r="J15" s="239" t="s">
        <v>23</v>
      </c>
      <c r="K15" s="169" t="s">
        <v>40</v>
      </c>
    </row>
    <row r="16" spans="1:12" x14ac:dyDescent="0.25">
      <c r="A16" s="240"/>
      <c r="B16" s="170" t="s">
        <v>32</v>
      </c>
      <c r="C16" s="170" t="s">
        <v>29</v>
      </c>
      <c r="D16" s="170" t="s">
        <v>28</v>
      </c>
      <c r="E16" s="241" t="s">
        <v>26</v>
      </c>
      <c r="F16" s="243"/>
      <c r="G16" s="241" t="s">
        <v>25</v>
      </c>
      <c r="H16" s="243"/>
      <c r="I16" s="240"/>
      <c r="J16" s="240"/>
      <c r="K16" s="170" t="s">
        <v>41</v>
      </c>
    </row>
    <row r="17" spans="1:13" x14ac:dyDescent="0.25">
      <c r="A17" s="43"/>
      <c r="B17" s="58"/>
      <c r="C17" s="59"/>
      <c r="D17" s="59"/>
      <c r="E17" s="140"/>
      <c r="F17" s="61"/>
      <c r="G17" s="60"/>
      <c r="H17" s="61"/>
      <c r="I17" s="70"/>
      <c r="J17" s="70"/>
      <c r="K17" s="69">
        <f>+I17-J17</f>
        <v>0</v>
      </c>
    </row>
    <row r="18" spans="1:13" x14ac:dyDescent="0.25">
      <c r="A18" s="43"/>
      <c r="B18" s="159"/>
      <c r="C18" s="59"/>
      <c r="D18" s="59"/>
      <c r="E18" s="106"/>
      <c r="F18" s="61"/>
      <c r="G18" s="60"/>
      <c r="H18" s="61"/>
      <c r="I18" s="70"/>
      <c r="J18" s="70"/>
      <c r="K18" s="69">
        <f t="shared" ref="K18:K22" si="0">+I18-J18</f>
        <v>0</v>
      </c>
      <c r="M18" s="138"/>
    </row>
    <row r="19" spans="1:13" x14ac:dyDescent="0.25">
      <c r="A19" s="43"/>
      <c r="B19" s="159"/>
      <c r="C19" s="59"/>
      <c r="D19" s="59"/>
      <c r="E19" s="39"/>
      <c r="F19" s="61"/>
      <c r="G19" s="60"/>
      <c r="H19" s="61"/>
      <c r="I19" s="70"/>
      <c r="J19" s="70"/>
      <c r="K19" s="69">
        <f t="shared" si="0"/>
        <v>0</v>
      </c>
      <c r="M19" s="138"/>
    </row>
    <row r="20" spans="1:13" x14ac:dyDescent="0.25">
      <c r="A20" s="43"/>
      <c r="B20" s="159"/>
      <c r="C20" s="59"/>
      <c r="D20" s="59"/>
      <c r="E20" s="39"/>
      <c r="F20" s="61"/>
      <c r="G20" s="60"/>
      <c r="H20" s="61"/>
      <c r="I20" s="70"/>
      <c r="J20" s="70"/>
      <c r="K20" s="69">
        <f t="shared" si="0"/>
        <v>0</v>
      </c>
      <c r="M20" s="138"/>
    </row>
    <row r="21" spans="1:13" x14ac:dyDescent="0.25">
      <c r="A21" s="43"/>
      <c r="B21" s="159"/>
      <c r="C21" s="59"/>
      <c r="D21" s="59"/>
      <c r="E21" s="106"/>
      <c r="F21" s="61"/>
      <c r="G21" s="60"/>
      <c r="H21" s="61"/>
      <c r="I21" s="70"/>
      <c r="J21" s="70"/>
      <c r="K21" s="69">
        <f t="shared" si="0"/>
        <v>0</v>
      </c>
      <c r="M21" s="138"/>
    </row>
    <row r="22" spans="1:13" x14ac:dyDescent="0.25">
      <c r="A22" s="43"/>
      <c r="B22" s="159"/>
      <c r="C22" s="59"/>
      <c r="D22" s="59"/>
      <c r="E22" s="106"/>
      <c r="F22" s="61"/>
      <c r="G22" s="60"/>
      <c r="H22" s="61"/>
      <c r="I22" s="70"/>
      <c r="J22" s="70"/>
      <c r="K22" s="69">
        <f t="shared" si="0"/>
        <v>0</v>
      </c>
      <c r="M22" s="138"/>
    </row>
    <row r="23" spans="1:13" x14ac:dyDescent="0.25">
      <c r="A23" s="50"/>
      <c r="B23" s="51"/>
      <c r="C23" s="51"/>
      <c r="D23" s="51"/>
      <c r="E23" s="51"/>
      <c r="F23" s="51"/>
      <c r="G23" s="237" t="s">
        <v>86</v>
      </c>
      <c r="H23" s="238"/>
      <c r="I23" s="72">
        <f>SUM(I17:I22)</f>
        <v>0</v>
      </c>
      <c r="J23" s="72">
        <f t="shared" ref="J23:K23" si="1">SUM(J17:J22)</f>
        <v>0</v>
      </c>
      <c r="K23" s="72">
        <f t="shared" si="1"/>
        <v>0</v>
      </c>
    </row>
    <row r="24" spans="1:13" ht="12.75" customHeight="1" x14ac:dyDescent="0.25">
      <c r="A24" s="3"/>
      <c r="B24" s="3"/>
      <c r="C24" s="3"/>
      <c r="D24" s="3"/>
      <c r="E24" s="3"/>
      <c r="F24" s="3"/>
      <c r="G24" s="3"/>
      <c r="H24" s="3"/>
      <c r="I24" s="85"/>
      <c r="J24" s="65"/>
      <c r="K24" s="111"/>
    </row>
    <row r="25" spans="1:13"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3" ht="24.95" customHeight="1" x14ac:dyDescent="0.25">
      <c r="A26" s="156">
        <v>51500000</v>
      </c>
      <c r="B26" s="156"/>
      <c r="C26" s="156">
        <v>0</v>
      </c>
      <c r="D26" s="152">
        <f>+A26+B26-C26</f>
        <v>51500000</v>
      </c>
      <c r="E26" s="152">
        <f>+I23</f>
        <v>0</v>
      </c>
      <c r="F26" s="153">
        <f>+E26/D26</f>
        <v>0</v>
      </c>
      <c r="G26" s="152">
        <f>+I13</f>
        <v>0</v>
      </c>
      <c r="H26" s="152">
        <f>+D26-E26-G26</f>
        <v>51500000</v>
      </c>
      <c r="I26" s="152">
        <f>+J23</f>
        <v>0</v>
      </c>
      <c r="J26" s="158">
        <f>+I26/D26</f>
        <v>0</v>
      </c>
      <c r="K26" s="152">
        <f>+K23</f>
        <v>0</v>
      </c>
    </row>
    <row r="27" spans="1:13"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15C46-13EA-4A27-84A2-113739081610}">
  <dimension ref="A1:M27"/>
  <sheetViews>
    <sheetView workbookViewId="0">
      <selection activeCell="I23" sqref="I23:K23"/>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45" t="s">
        <v>179</v>
      </c>
      <c r="B3" s="148" t="s">
        <v>180</v>
      </c>
      <c r="C3" s="145"/>
      <c r="D3" s="145"/>
      <c r="E3" s="146"/>
      <c r="F3" s="146"/>
      <c r="G3" s="146"/>
      <c r="H3" s="146"/>
      <c r="I3" s="146"/>
      <c r="J3" s="146"/>
      <c r="K3" s="147" t="s">
        <v>263</v>
      </c>
    </row>
    <row r="4" spans="1:12" ht="12.75" customHeight="1" x14ac:dyDescent="0.25">
      <c r="A4" s="33"/>
      <c r="B4" s="33"/>
      <c r="C4" s="33"/>
      <c r="D4" s="33"/>
      <c r="E4" s="33"/>
      <c r="F4" s="33"/>
      <c r="G4" s="33"/>
      <c r="H4" s="33"/>
      <c r="I4" s="104"/>
      <c r="J4" s="33"/>
      <c r="K4" s="33"/>
    </row>
    <row r="5" spans="1:12" x14ac:dyDescent="0.25">
      <c r="A5" s="239" t="s">
        <v>22</v>
      </c>
      <c r="B5" s="244" t="s">
        <v>85</v>
      </c>
      <c r="C5" s="173"/>
      <c r="D5" s="239" t="s">
        <v>51</v>
      </c>
      <c r="E5" s="241" t="s">
        <v>30</v>
      </c>
      <c r="F5" s="242"/>
      <c r="G5" s="242"/>
      <c r="H5" s="243"/>
      <c r="I5" s="239" t="s">
        <v>24</v>
      </c>
      <c r="J5" s="246" t="s">
        <v>34</v>
      </c>
      <c r="K5" s="247"/>
    </row>
    <row r="6" spans="1:12" x14ac:dyDescent="0.25">
      <c r="A6" s="240"/>
      <c r="B6" s="245"/>
      <c r="C6" s="174"/>
      <c r="D6" s="240"/>
      <c r="E6" s="241" t="s">
        <v>26</v>
      </c>
      <c r="F6" s="242"/>
      <c r="G6" s="242"/>
      <c r="H6" s="243"/>
      <c r="I6" s="240"/>
      <c r="J6" s="248"/>
      <c r="K6" s="249"/>
    </row>
    <row r="7" spans="1:12" x14ac:dyDescent="0.25">
      <c r="A7" s="90"/>
      <c r="B7" s="172"/>
      <c r="C7" s="98"/>
      <c r="D7" s="97"/>
      <c r="E7" s="139"/>
      <c r="F7" s="91"/>
      <c r="G7" s="91"/>
      <c r="H7" s="92"/>
      <c r="I7" s="93"/>
      <c r="J7" s="97"/>
      <c r="K7" s="93"/>
    </row>
    <row r="8" spans="1:12" x14ac:dyDescent="0.25">
      <c r="A8" s="90"/>
      <c r="B8" s="172"/>
      <c r="C8" s="98"/>
      <c r="D8" s="97"/>
      <c r="E8" s="139"/>
      <c r="F8" s="91"/>
      <c r="G8" s="91"/>
      <c r="H8" s="92"/>
      <c r="I8" s="93"/>
      <c r="J8" s="97"/>
      <c r="K8" s="93"/>
    </row>
    <row r="9" spans="1:12" x14ac:dyDescent="0.25">
      <c r="A9" s="90"/>
      <c r="B9" s="172"/>
      <c r="C9" s="98"/>
      <c r="D9" s="97"/>
      <c r="E9" s="139"/>
      <c r="F9" s="91"/>
      <c r="G9" s="91"/>
      <c r="H9" s="92"/>
      <c r="I9" s="93"/>
      <c r="J9" s="97"/>
      <c r="K9" s="93"/>
    </row>
    <row r="10" spans="1:12" x14ac:dyDescent="0.25">
      <c r="A10" s="43"/>
      <c r="B10" s="105"/>
      <c r="C10" s="83"/>
      <c r="D10" s="45"/>
      <c r="E10" s="106"/>
      <c r="F10" s="80"/>
      <c r="G10" s="80"/>
      <c r="H10" s="84"/>
      <c r="I10" s="70"/>
      <c r="J10" s="39"/>
      <c r="K10" s="44"/>
    </row>
    <row r="11" spans="1:12" x14ac:dyDescent="0.25">
      <c r="A11" s="43"/>
      <c r="B11" s="105"/>
      <c r="C11" s="83"/>
      <c r="D11" s="45"/>
      <c r="E11" s="60"/>
      <c r="F11" s="80"/>
      <c r="G11" s="80"/>
      <c r="H11" s="84"/>
      <c r="I11" s="70"/>
      <c r="J11" s="39"/>
      <c r="K11" s="44"/>
      <c r="L11"/>
    </row>
    <row r="12" spans="1:12" ht="12.75" customHeight="1" x14ac:dyDescent="0.25">
      <c r="A12" s="43"/>
      <c r="B12" s="48"/>
      <c r="C12" s="49"/>
      <c r="D12" s="39"/>
      <c r="E12" s="39"/>
      <c r="F12" s="32"/>
      <c r="G12" s="46"/>
      <c r="H12" s="47"/>
      <c r="I12" s="66"/>
      <c r="J12" s="39"/>
      <c r="K12" s="44"/>
    </row>
    <row r="13" spans="1:12" x14ac:dyDescent="0.25">
      <c r="A13" s="50"/>
      <c r="B13" s="51"/>
      <c r="C13" s="51"/>
      <c r="D13" s="51"/>
      <c r="E13" s="51"/>
      <c r="F13" s="51"/>
      <c r="G13" s="237" t="s">
        <v>86</v>
      </c>
      <c r="H13" s="238"/>
      <c r="I13" s="68">
        <f>SUM(I10:I12)</f>
        <v>0</v>
      </c>
      <c r="J13" s="52"/>
      <c r="K13" s="53"/>
    </row>
    <row r="14" spans="1:12" ht="12.75" customHeight="1" x14ac:dyDescent="0.25">
      <c r="A14" s="3"/>
      <c r="B14" s="3"/>
      <c r="C14" s="3"/>
      <c r="D14" s="3"/>
      <c r="E14" s="3"/>
      <c r="F14" s="3"/>
      <c r="G14" s="3"/>
      <c r="H14" s="3"/>
      <c r="I14" s="22"/>
      <c r="J14" s="32"/>
      <c r="K14" s="44"/>
    </row>
    <row r="15" spans="1:12" x14ac:dyDescent="0.25">
      <c r="A15" s="239" t="s">
        <v>22</v>
      </c>
      <c r="B15" s="30" t="s">
        <v>31</v>
      </c>
      <c r="C15" s="169" t="s">
        <v>27</v>
      </c>
      <c r="D15" s="54" t="s">
        <v>27</v>
      </c>
      <c r="E15" s="241" t="s">
        <v>33</v>
      </c>
      <c r="F15" s="242"/>
      <c r="G15" s="242"/>
      <c r="H15" s="243"/>
      <c r="I15" s="239" t="s">
        <v>24</v>
      </c>
      <c r="J15" s="239" t="s">
        <v>23</v>
      </c>
      <c r="K15" s="169" t="s">
        <v>40</v>
      </c>
    </row>
    <row r="16" spans="1:12" x14ac:dyDescent="0.25">
      <c r="A16" s="240"/>
      <c r="B16" s="170" t="s">
        <v>32</v>
      </c>
      <c r="C16" s="170" t="s">
        <v>29</v>
      </c>
      <c r="D16" s="170" t="s">
        <v>28</v>
      </c>
      <c r="E16" s="241" t="s">
        <v>26</v>
      </c>
      <c r="F16" s="243"/>
      <c r="G16" s="241" t="s">
        <v>25</v>
      </c>
      <c r="H16" s="243"/>
      <c r="I16" s="240"/>
      <c r="J16" s="240"/>
      <c r="K16" s="170" t="s">
        <v>41</v>
      </c>
    </row>
    <row r="17" spans="1:13" x14ac:dyDescent="0.25">
      <c r="A17" s="43"/>
      <c r="B17" s="58"/>
      <c r="C17" s="59"/>
      <c r="D17" s="59"/>
      <c r="E17" s="140"/>
      <c r="F17" s="61"/>
      <c r="G17" s="60"/>
      <c r="H17" s="61"/>
      <c r="I17" s="70"/>
      <c r="J17" s="70"/>
      <c r="K17" s="69">
        <f>+I17-J17</f>
        <v>0</v>
      </c>
    </row>
    <row r="18" spans="1:13" x14ac:dyDescent="0.25">
      <c r="A18" s="43"/>
      <c r="B18" s="159"/>
      <c r="C18" s="59"/>
      <c r="D18" s="59"/>
      <c r="E18" s="106"/>
      <c r="F18" s="61"/>
      <c r="G18" s="60"/>
      <c r="H18" s="61"/>
      <c r="I18" s="70"/>
      <c r="J18" s="70"/>
      <c r="K18" s="69">
        <f t="shared" ref="K18:K22" si="0">+I18-J18</f>
        <v>0</v>
      </c>
      <c r="M18" s="138"/>
    </row>
    <row r="19" spans="1:13" x14ac:dyDescent="0.25">
      <c r="A19" s="43"/>
      <c r="B19" s="159"/>
      <c r="C19" s="59"/>
      <c r="D19" s="59"/>
      <c r="E19" s="39"/>
      <c r="F19" s="61"/>
      <c r="G19" s="60"/>
      <c r="H19" s="61"/>
      <c r="I19" s="70"/>
      <c r="J19" s="70"/>
      <c r="K19" s="69">
        <f t="shared" si="0"/>
        <v>0</v>
      </c>
      <c r="M19" s="138"/>
    </row>
    <row r="20" spans="1:13" x14ac:dyDescent="0.25">
      <c r="A20" s="43"/>
      <c r="B20" s="159"/>
      <c r="C20" s="59"/>
      <c r="D20" s="59"/>
      <c r="E20" s="39"/>
      <c r="F20" s="61"/>
      <c r="G20" s="60"/>
      <c r="H20" s="61"/>
      <c r="I20" s="70"/>
      <c r="J20" s="70"/>
      <c r="K20" s="69">
        <f t="shared" si="0"/>
        <v>0</v>
      </c>
      <c r="M20" s="138"/>
    </row>
    <row r="21" spans="1:13" x14ac:dyDescent="0.25">
      <c r="A21" s="43"/>
      <c r="B21" s="159"/>
      <c r="C21" s="59"/>
      <c r="D21" s="59"/>
      <c r="E21" s="106"/>
      <c r="F21" s="61"/>
      <c r="G21" s="60"/>
      <c r="H21" s="61"/>
      <c r="I21" s="70"/>
      <c r="J21" s="70"/>
      <c r="K21" s="69">
        <f t="shared" si="0"/>
        <v>0</v>
      </c>
      <c r="M21" s="138"/>
    </row>
    <row r="22" spans="1:13" x14ac:dyDescent="0.25">
      <c r="A22" s="43"/>
      <c r="B22" s="159"/>
      <c r="C22" s="59"/>
      <c r="D22" s="59"/>
      <c r="E22" s="106"/>
      <c r="F22" s="61"/>
      <c r="G22" s="60"/>
      <c r="H22" s="61"/>
      <c r="I22" s="70"/>
      <c r="J22" s="70"/>
      <c r="K22" s="69">
        <f t="shared" si="0"/>
        <v>0</v>
      </c>
      <c r="M22" s="138"/>
    </row>
    <row r="23" spans="1:13" x14ac:dyDescent="0.25">
      <c r="A23" s="50"/>
      <c r="B23" s="51"/>
      <c r="C23" s="51"/>
      <c r="D23" s="51"/>
      <c r="E23" s="51"/>
      <c r="F23" s="51"/>
      <c r="G23" s="237" t="s">
        <v>86</v>
      </c>
      <c r="H23" s="238"/>
      <c r="I23" s="72">
        <f>SUM(I17:I22)</f>
        <v>0</v>
      </c>
      <c r="J23" s="72">
        <f t="shared" ref="J23:K23" si="1">SUM(J17:J22)</f>
        <v>0</v>
      </c>
      <c r="K23" s="72">
        <f t="shared" si="1"/>
        <v>0</v>
      </c>
    </row>
    <row r="24" spans="1:13" ht="12.75" customHeight="1" x14ac:dyDescent="0.25">
      <c r="A24" s="3"/>
      <c r="B24" s="3"/>
      <c r="C24" s="3"/>
      <c r="D24" s="3"/>
      <c r="E24" s="3"/>
      <c r="F24" s="3"/>
      <c r="G24" s="3"/>
      <c r="H24" s="3"/>
      <c r="I24" s="85"/>
      <c r="J24" s="65"/>
      <c r="K24" s="111"/>
    </row>
    <row r="25" spans="1:13"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3" ht="24.95" customHeight="1" x14ac:dyDescent="0.25">
      <c r="A26" s="156">
        <v>120000000</v>
      </c>
      <c r="B26" s="156"/>
      <c r="C26" s="156">
        <v>0</v>
      </c>
      <c r="D26" s="152">
        <f>+A26+B26-C26</f>
        <v>120000000</v>
      </c>
      <c r="E26" s="152">
        <f>+I23</f>
        <v>0</v>
      </c>
      <c r="F26" s="153">
        <f>+E26/D26</f>
        <v>0</v>
      </c>
      <c r="G26" s="152">
        <f>+I13</f>
        <v>0</v>
      </c>
      <c r="H26" s="152">
        <f>+D26-E26-G26</f>
        <v>120000000</v>
      </c>
      <c r="I26" s="152">
        <f>+J23</f>
        <v>0</v>
      </c>
      <c r="J26" s="158">
        <f>+I26/D26</f>
        <v>0</v>
      </c>
      <c r="K26" s="152">
        <f>+K23</f>
        <v>0</v>
      </c>
    </row>
    <row r="27" spans="1:13"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DBEE0-6CEE-4598-89E6-4130E87D3FED}">
  <dimension ref="A1:M27"/>
  <sheetViews>
    <sheetView workbookViewId="0">
      <selection activeCell="I23" sqref="I23:K23"/>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45" t="s">
        <v>182</v>
      </c>
      <c r="B3" s="148" t="s">
        <v>181</v>
      </c>
      <c r="C3" s="145"/>
      <c r="D3" s="145"/>
      <c r="E3" s="146"/>
      <c r="F3" s="146"/>
      <c r="G3" s="146"/>
      <c r="H3" s="146"/>
      <c r="I3" s="146"/>
      <c r="J3" s="146"/>
      <c r="K3" s="147" t="s">
        <v>263</v>
      </c>
    </row>
    <row r="4" spans="1:12" ht="12.75" customHeight="1" x14ac:dyDescent="0.25">
      <c r="A4" s="33"/>
      <c r="B4" s="33"/>
      <c r="C4" s="33"/>
      <c r="D4" s="33"/>
      <c r="E4" s="33"/>
      <c r="F4" s="33"/>
      <c r="G4" s="33"/>
      <c r="H4" s="33"/>
      <c r="I4" s="104"/>
      <c r="J4" s="33"/>
      <c r="K4" s="33"/>
    </row>
    <row r="5" spans="1:12" x14ac:dyDescent="0.25">
      <c r="A5" s="239" t="s">
        <v>22</v>
      </c>
      <c r="B5" s="244" t="s">
        <v>85</v>
      </c>
      <c r="C5" s="173"/>
      <c r="D5" s="239" t="s">
        <v>51</v>
      </c>
      <c r="E5" s="241" t="s">
        <v>30</v>
      </c>
      <c r="F5" s="242"/>
      <c r="G5" s="242"/>
      <c r="H5" s="243"/>
      <c r="I5" s="239" t="s">
        <v>24</v>
      </c>
      <c r="J5" s="246" t="s">
        <v>34</v>
      </c>
      <c r="K5" s="247"/>
    </row>
    <row r="6" spans="1:12" x14ac:dyDescent="0.25">
      <c r="A6" s="240"/>
      <c r="B6" s="245"/>
      <c r="C6" s="174"/>
      <c r="D6" s="240"/>
      <c r="E6" s="241" t="s">
        <v>26</v>
      </c>
      <c r="F6" s="242"/>
      <c r="G6" s="242"/>
      <c r="H6" s="243"/>
      <c r="I6" s="240"/>
      <c r="J6" s="248"/>
      <c r="K6" s="249"/>
    </row>
    <row r="7" spans="1:12" x14ac:dyDescent="0.25">
      <c r="A7" s="90"/>
      <c r="B7" s="172"/>
      <c r="C7" s="98"/>
      <c r="D7" s="97"/>
      <c r="E7" s="139"/>
      <c r="F7" s="91"/>
      <c r="G7" s="91"/>
      <c r="H7" s="92"/>
      <c r="I7" s="93"/>
      <c r="J7" s="97"/>
      <c r="K7" s="93"/>
    </row>
    <row r="8" spans="1:12" x14ac:dyDescent="0.25">
      <c r="A8" s="90"/>
      <c r="B8" s="172"/>
      <c r="C8" s="98"/>
      <c r="D8" s="97"/>
      <c r="E8" s="139"/>
      <c r="F8" s="91"/>
      <c r="G8" s="91"/>
      <c r="H8" s="92"/>
      <c r="I8" s="93"/>
      <c r="J8" s="97"/>
      <c r="K8" s="93"/>
    </row>
    <row r="9" spans="1:12" x14ac:dyDescent="0.25">
      <c r="A9" s="90"/>
      <c r="B9" s="172"/>
      <c r="C9" s="98"/>
      <c r="D9" s="97"/>
      <c r="E9" s="139"/>
      <c r="F9" s="91"/>
      <c r="G9" s="91"/>
      <c r="H9" s="92"/>
      <c r="I9" s="93"/>
      <c r="J9" s="97"/>
      <c r="K9" s="93"/>
    </row>
    <row r="10" spans="1:12" x14ac:dyDescent="0.25">
      <c r="A10" s="43"/>
      <c r="B10" s="105"/>
      <c r="C10" s="83"/>
      <c r="D10" s="45"/>
      <c r="E10" s="106"/>
      <c r="F10" s="80"/>
      <c r="G10" s="80"/>
      <c r="H10" s="84"/>
      <c r="I10" s="70"/>
      <c r="J10" s="39"/>
      <c r="K10" s="44"/>
    </row>
    <row r="11" spans="1:12" x14ac:dyDescent="0.25">
      <c r="A11" s="43"/>
      <c r="B11" s="105"/>
      <c r="C11" s="83"/>
      <c r="D11" s="45"/>
      <c r="E11" s="60"/>
      <c r="F11" s="80"/>
      <c r="G11" s="80"/>
      <c r="H11" s="84"/>
      <c r="I11" s="70"/>
      <c r="J11" s="39"/>
      <c r="K11" s="44"/>
      <c r="L11"/>
    </row>
    <row r="12" spans="1:12" ht="12.75" customHeight="1" x14ac:dyDescent="0.25">
      <c r="A12" s="43"/>
      <c r="B12" s="48"/>
      <c r="C12" s="49"/>
      <c r="D12" s="39"/>
      <c r="E12" s="39"/>
      <c r="F12" s="32"/>
      <c r="G12" s="46"/>
      <c r="H12" s="47"/>
      <c r="I12" s="66"/>
      <c r="J12" s="39"/>
      <c r="K12" s="44"/>
    </row>
    <row r="13" spans="1:12" x14ac:dyDescent="0.25">
      <c r="A13" s="50"/>
      <c r="B13" s="51"/>
      <c r="C13" s="51"/>
      <c r="D13" s="51"/>
      <c r="E13" s="51"/>
      <c r="F13" s="51"/>
      <c r="G13" s="237" t="s">
        <v>86</v>
      </c>
      <c r="H13" s="238"/>
      <c r="I13" s="68">
        <f>SUM(I10:I12)</f>
        <v>0</v>
      </c>
      <c r="J13" s="52"/>
      <c r="K13" s="53"/>
    </row>
    <row r="14" spans="1:12" ht="12.75" customHeight="1" x14ac:dyDescent="0.25">
      <c r="A14" s="3"/>
      <c r="B14" s="3"/>
      <c r="C14" s="3"/>
      <c r="D14" s="3"/>
      <c r="E14" s="3"/>
      <c r="F14" s="3"/>
      <c r="G14" s="3"/>
      <c r="H14" s="3"/>
      <c r="I14" s="22"/>
      <c r="J14" s="32"/>
      <c r="K14" s="44"/>
    </row>
    <row r="15" spans="1:12" x14ac:dyDescent="0.25">
      <c r="A15" s="239" t="s">
        <v>22</v>
      </c>
      <c r="B15" s="30" t="s">
        <v>31</v>
      </c>
      <c r="C15" s="169" t="s">
        <v>27</v>
      </c>
      <c r="D15" s="54" t="s">
        <v>27</v>
      </c>
      <c r="E15" s="241" t="s">
        <v>33</v>
      </c>
      <c r="F15" s="242"/>
      <c r="G15" s="242"/>
      <c r="H15" s="243"/>
      <c r="I15" s="239" t="s">
        <v>24</v>
      </c>
      <c r="J15" s="239" t="s">
        <v>23</v>
      </c>
      <c r="K15" s="169" t="s">
        <v>40</v>
      </c>
    </row>
    <row r="16" spans="1:12" x14ac:dyDescent="0.25">
      <c r="A16" s="240"/>
      <c r="B16" s="170" t="s">
        <v>32</v>
      </c>
      <c r="C16" s="170" t="s">
        <v>29</v>
      </c>
      <c r="D16" s="170" t="s">
        <v>28</v>
      </c>
      <c r="E16" s="241" t="s">
        <v>26</v>
      </c>
      <c r="F16" s="243"/>
      <c r="G16" s="241" t="s">
        <v>25</v>
      </c>
      <c r="H16" s="243"/>
      <c r="I16" s="240"/>
      <c r="J16" s="240"/>
      <c r="K16" s="170" t="s">
        <v>41</v>
      </c>
    </row>
    <row r="17" spans="1:13" x14ac:dyDescent="0.25">
      <c r="A17" s="43">
        <v>43507</v>
      </c>
      <c r="B17" s="221">
        <v>12</v>
      </c>
      <c r="C17" s="59">
        <v>472</v>
      </c>
      <c r="D17" s="59">
        <v>506</v>
      </c>
      <c r="E17" s="39" t="s">
        <v>249</v>
      </c>
      <c r="F17" s="61"/>
      <c r="G17" t="s">
        <v>253</v>
      </c>
      <c r="H17" s="61"/>
      <c r="I17" s="70">
        <v>8121489</v>
      </c>
      <c r="J17" s="70"/>
      <c r="K17" s="69">
        <f>+I17-J17</f>
        <v>8121489</v>
      </c>
    </row>
    <row r="18" spans="1:13" x14ac:dyDescent="0.25">
      <c r="A18" s="43"/>
      <c r="B18" s="221"/>
      <c r="C18" s="59"/>
      <c r="D18" s="59"/>
      <c r="E18" s="39"/>
      <c r="F18" s="61"/>
      <c r="G18" s="217"/>
      <c r="H18" s="61"/>
      <c r="I18" s="70"/>
      <c r="J18" s="70"/>
      <c r="K18" s="69">
        <f t="shared" ref="K18:K22" si="0">+I18-J18</f>
        <v>0</v>
      </c>
      <c r="M18" s="138"/>
    </row>
    <row r="19" spans="1:13" x14ac:dyDescent="0.25">
      <c r="A19" s="43"/>
      <c r="B19" s="221"/>
      <c r="C19" s="59"/>
      <c r="D19" s="59"/>
      <c r="E19" s="39"/>
      <c r="F19" s="61"/>
      <c r="G19" s="60"/>
      <c r="H19" s="61"/>
      <c r="I19" s="70"/>
      <c r="J19" s="70"/>
      <c r="K19" s="69">
        <f t="shared" si="0"/>
        <v>0</v>
      </c>
      <c r="M19" s="138"/>
    </row>
    <row r="20" spans="1:13" x14ac:dyDescent="0.25">
      <c r="A20" s="43"/>
      <c r="B20" s="221"/>
      <c r="C20" s="59"/>
      <c r="D20" s="59"/>
      <c r="E20" s="39"/>
      <c r="F20" s="61"/>
      <c r="G20" s="60"/>
      <c r="H20" s="61"/>
      <c r="I20" s="70"/>
      <c r="J20" s="70"/>
      <c r="K20" s="69">
        <f t="shared" si="0"/>
        <v>0</v>
      </c>
      <c r="M20" s="138"/>
    </row>
    <row r="21" spans="1:13" x14ac:dyDescent="0.25">
      <c r="A21" s="43"/>
      <c r="B21" s="221"/>
      <c r="C21" s="59"/>
      <c r="D21" s="59"/>
      <c r="E21" s="106"/>
      <c r="F21" s="61"/>
      <c r="G21" s="60"/>
      <c r="H21" s="61"/>
      <c r="I21" s="70"/>
      <c r="J21" s="70"/>
      <c r="K21" s="69">
        <f t="shared" si="0"/>
        <v>0</v>
      </c>
      <c r="M21" s="138"/>
    </row>
    <row r="22" spans="1:13" x14ac:dyDescent="0.25">
      <c r="A22" s="43"/>
      <c r="B22" s="221"/>
      <c r="C22" s="59"/>
      <c r="D22" s="59"/>
      <c r="E22" s="106"/>
      <c r="F22" s="61"/>
      <c r="G22" s="60"/>
      <c r="H22" s="61"/>
      <c r="I22" s="70"/>
      <c r="J22" s="70"/>
      <c r="K22" s="69">
        <f t="shared" si="0"/>
        <v>0</v>
      </c>
      <c r="M22" s="138"/>
    </row>
    <row r="23" spans="1:13" x14ac:dyDescent="0.25">
      <c r="A23" s="50"/>
      <c r="B23" s="51"/>
      <c r="C23" s="51"/>
      <c r="D23" s="51"/>
      <c r="E23" s="51"/>
      <c r="F23" s="51"/>
      <c r="G23" s="237" t="s">
        <v>86</v>
      </c>
      <c r="H23" s="238"/>
      <c r="I23" s="72">
        <f>SUM(I17:I22)</f>
        <v>8121489</v>
      </c>
      <c r="J23" s="72">
        <f t="shared" ref="J23:K23" si="1">SUM(J17:J22)</f>
        <v>0</v>
      </c>
      <c r="K23" s="72">
        <f t="shared" si="1"/>
        <v>8121489</v>
      </c>
    </row>
    <row r="24" spans="1:13" ht="12.75" customHeight="1" x14ac:dyDescent="0.25">
      <c r="A24" s="3"/>
      <c r="B24" s="3"/>
      <c r="C24" s="3"/>
      <c r="D24" s="3"/>
      <c r="E24" s="3"/>
      <c r="F24" s="3"/>
      <c r="G24" s="3"/>
      <c r="H24" s="3"/>
      <c r="I24" s="85"/>
      <c r="J24" s="65"/>
      <c r="K24" s="111"/>
    </row>
    <row r="25" spans="1:13"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3" ht="24.95" customHeight="1" x14ac:dyDescent="0.25">
      <c r="A26" s="156">
        <v>2237525000</v>
      </c>
      <c r="B26" s="156">
        <v>-65499998</v>
      </c>
      <c r="C26" s="156">
        <v>0</v>
      </c>
      <c r="D26" s="152">
        <f>+A26+B26-C26</f>
        <v>2172025002</v>
      </c>
      <c r="E26" s="152">
        <f>+I23</f>
        <v>8121489</v>
      </c>
      <c r="F26" s="153">
        <f>+E26/D26</f>
        <v>3.7391323730259713E-3</v>
      </c>
      <c r="G26" s="152">
        <f>+I13</f>
        <v>0</v>
      </c>
      <c r="H26" s="152">
        <f>+D26-E26-G26</f>
        <v>2163903513</v>
      </c>
      <c r="I26" s="152">
        <f>+J23</f>
        <v>0</v>
      </c>
      <c r="J26" s="158">
        <f>+I26/D26</f>
        <v>0</v>
      </c>
      <c r="K26" s="152">
        <f>+K23</f>
        <v>8121489</v>
      </c>
    </row>
    <row r="27" spans="1:13"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3B6F6-9D8A-4A3B-9EDE-CCE898EF00E5}">
  <dimension ref="A1:M27"/>
  <sheetViews>
    <sheetView workbookViewId="0">
      <selection activeCell="I23" sqref="I23:K23"/>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45" t="s">
        <v>184</v>
      </c>
      <c r="B3" s="148" t="s">
        <v>183</v>
      </c>
      <c r="C3" s="145"/>
      <c r="D3" s="145"/>
      <c r="E3" s="146"/>
      <c r="F3" s="146"/>
      <c r="G3" s="146"/>
      <c r="H3" s="146"/>
      <c r="I3" s="146"/>
      <c r="J3" s="146"/>
      <c r="K3" s="147" t="s">
        <v>263</v>
      </c>
    </row>
    <row r="4" spans="1:12" ht="12.75" customHeight="1" x14ac:dyDescent="0.25">
      <c r="A4" s="33"/>
      <c r="B4" s="33"/>
      <c r="C4" s="33"/>
      <c r="D4" s="33"/>
      <c r="E4" s="33"/>
      <c r="F4" s="33"/>
      <c r="G4" s="33"/>
      <c r="H4" s="33"/>
      <c r="I4" s="104"/>
      <c r="J4" s="33"/>
      <c r="K4" s="33"/>
    </row>
    <row r="5" spans="1:12" x14ac:dyDescent="0.25">
      <c r="A5" s="239" t="s">
        <v>22</v>
      </c>
      <c r="B5" s="244" t="s">
        <v>85</v>
      </c>
      <c r="C5" s="173"/>
      <c r="D5" s="239" t="s">
        <v>51</v>
      </c>
      <c r="E5" s="241" t="s">
        <v>30</v>
      </c>
      <c r="F5" s="242"/>
      <c r="G5" s="242"/>
      <c r="H5" s="243"/>
      <c r="I5" s="239" t="s">
        <v>24</v>
      </c>
      <c r="J5" s="246" t="s">
        <v>34</v>
      </c>
      <c r="K5" s="247"/>
    </row>
    <row r="6" spans="1:12" x14ac:dyDescent="0.25">
      <c r="A6" s="240"/>
      <c r="B6" s="245"/>
      <c r="C6" s="174"/>
      <c r="D6" s="240"/>
      <c r="E6" s="241" t="s">
        <v>26</v>
      </c>
      <c r="F6" s="242"/>
      <c r="G6" s="242"/>
      <c r="H6" s="243"/>
      <c r="I6" s="240"/>
      <c r="J6" s="248"/>
      <c r="K6" s="249"/>
    </row>
    <row r="7" spans="1:12" x14ac:dyDescent="0.25">
      <c r="A7" s="90"/>
      <c r="B7" s="172"/>
      <c r="C7" s="98"/>
      <c r="D7" s="97"/>
      <c r="E7" s="139"/>
      <c r="F7" s="91"/>
      <c r="G7" s="91"/>
      <c r="H7" s="92"/>
      <c r="I7" s="93"/>
      <c r="J7" s="97"/>
      <c r="K7" s="93"/>
    </row>
    <row r="8" spans="1:12" x14ac:dyDescent="0.25">
      <c r="A8" s="90"/>
      <c r="B8" s="172"/>
      <c r="C8" s="98"/>
      <c r="D8" s="97"/>
      <c r="E8" s="139"/>
      <c r="F8" s="91"/>
      <c r="G8" s="91"/>
      <c r="H8" s="92"/>
      <c r="I8" s="93"/>
      <c r="J8" s="97"/>
      <c r="K8" s="93"/>
    </row>
    <row r="9" spans="1:12" x14ac:dyDescent="0.25">
      <c r="A9" s="90"/>
      <c r="B9" s="172"/>
      <c r="C9" s="98"/>
      <c r="D9" s="97"/>
      <c r="E9" s="139"/>
      <c r="F9" s="91"/>
      <c r="G9" s="91"/>
      <c r="H9" s="92"/>
      <c r="I9" s="93"/>
      <c r="J9" s="97"/>
      <c r="K9" s="93"/>
    </row>
    <row r="10" spans="1:12" x14ac:dyDescent="0.25">
      <c r="A10" s="43"/>
      <c r="B10" s="105"/>
      <c r="C10" s="83"/>
      <c r="D10" s="45"/>
      <c r="E10" s="106"/>
      <c r="F10" s="80"/>
      <c r="G10" s="80"/>
      <c r="H10" s="84"/>
      <c r="I10" s="70"/>
      <c r="J10" s="39"/>
      <c r="K10" s="44"/>
    </row>
    <row r="11" spans="1:12" x14ac:dyDescent="0.25">
      <c r="A11" s="43"/>
      <c r="B11" s="105"/>
      <c r="C11" s="83"/>
      <c r="D11" s="45"/>
      <c r="E11" s="60"/>
      <c r="F11" s="80"/>
      <c r="G11" s="80"/>
      <c r="H11" s="84"/>
      <c r="I11" s="70"/>
      <c r="J11" s="39"/>
      <c r="K11" s="44"/>
      <c r="L11"/>
    </row>
    <row r="12" spans="1:12" ht="12.75" customHeight="1" x14ac:dyDescent="0.25">
      <c r="A12" s="43"/>
      <c r="B12" s="48"/>
      <c r="C12" s="49"/>
      <c r="D12" s="39"/>
      <c r="E12" s="39"/>
      <c r="F12" s="32"/>
      <c r="G12" s="46"/>
      <c r="H12" s="47"/>
      <c r="I12" s="66"/>
      <c r="J12" s="39"/>
      <c r="K12" s="44"/>
    </row>
    <row r="13" spans="1:12" x14ac:dyDescent="0.25">
      <c r="A13" s="50"/>
      <c r="B13" s="51"/>
      <c r="C13" s="51"/>
      <c r="D13" s="51"/>
      <c r="E13" s="51"/>
      <c r="F13" s="51"/>
      <c r="G13" s="237" t="s">
        <v>86</v>
      </c>
      <c r="H13" s="238"/>
      <c r="I13" s="68">
        <f>SUM(I10:I12)</f>
        <v>0</v>
      </c>
      <c r="J13" s="52"/>
      <c r="K13" s="53"/>
    </row>
    <row r="14" spans="1:12" ht="12.75" customHeight="1" x14ac:dyDescent="0.25">
      <c r="A14" s="3"/>
      <c r="B14" s="3"/>
      <c r="C14" s="3"/>
      <c r="D14" s="3"/>
      <c r="E14" s="3"/>
      <c r="F14" s="3"/>
      <c r="G14" s="3"/>
      <c r="H14" s="3"/>
      <c r="I14" s="22"/>
      <c r="J14" s="32"/>
      <c r="K14" s="44"/>
    </row>
    <row r="15" spans="1:12" x14ac:dyDescent="0.25">
      <c r="A15" s="239" t="s">
        <v>22</v>
      </c>
      <c r="B15" s="30" t="s">
        <v>31</v>
      </c>
      <c r="C15" s="169" t="s">
        <v>27</v>
      </c>
      <c r="D15" s="54" t="s">
        <v>27</v>
      </c>
      <c r="E15" s="241" t="s">
        <v>33</v>
      </c>
      <c r="F15" s="242"/>
      <c r="G15" s="242"/>
      <c r="H15" s="243"/>
      <c r="I15" s="239" t="s">
        <v>24</v>
      </c>
      <c r="J15" s="239" t="s">
        <v>23</v>
      </c>
      <c r="K15" s="169" t="s">
        <v>40</v>
      </c>
    </row>
    <row r="16" spans="1:12" x14ac:dyDescent="0.25">
      <c r="A16" s="240"/>
      <c r="B16" s="170" t="s">
        <v>32</v>
      </c>
      <c r="C16" s="170" t="s">
        <v>29</v>
      </c>
      <c r="D16" s="170" t="s">
        <v>28</v>
      </c>
      <c r="E16" s="241" t="s">
        <v>26</v>
      </c>
      <c r="F16" s="243"/>
      <c r="G16" s="241" t="s">
        <v>25</v>
      </c>
      <c r="H16" s="243"/>
      <c r="I16" s="240"/>
      <c r="J16" s="240"/>
      <c r="K16" s="170" t="s">
        <v>41</v>
      </c>
    </row>
    <row r="17" spans="1:13" x14ac:dyDescent="0.25">
      <c r="A17" s="43"/>
      <c r="B17" s="58"/>
      <c r="C17" s="59"/>
      <c r="D17" s="59"/>
      <c r="E17" s="140"/>
      <c r="F17" s="61"/>
      <c r="G17" s="60"/>
      <c r="H17" s="61"/>
      <c r="I17" s="70"/>
      <c r="J17" s="70"/>
      <c r="K17" s="69">
        <f>+I17-J17</f>
        <v>0</v>
      </c>
    </row>
    <row r="18" spans="1:13" x14ac:dyDescent="0.25">
      <c r="A18" s="43"/>
      <c r="B18" s="159"/>
      <c r="C18" s="59"/>
      <c r="D18" s="59"/>
      <c r="E18" s="106"/>
      <c r="F18" s="61"/>
      <c r="G18" s="60"/>
      <c r="H18" s="61"/>
      <c r="I18" s="70"/>
      <c r="J18" s="70"/>
      <c r="K18" s="69">
        <f t="shared" ref="K18:K22" si="0">+I18-J18</f>
        <v>0</v>
      </c>
      <c r="M18" s="138"/>
    </row>
    <row r="19" spans="1:13" x14ac:dyDescent="0.25">
      <c r="A19" s="43"/>
      <c r="B19" s="159"/>
      <c r="C19" s="59"/>
      <c r="D19" s="59"/>
      <c r="E19" s="39"/>
      <c r="F19" s="61"/>
      <c r="G19" s="60"/>
      <c r="H19" s="61"/>
      <c r="I19" s="70"/>
      <c r="J19" s="70"/>
      <c r="K19" s="69">
        <f t="shared" si="0"/>
        <v>0</v>
      </c>
      <c r="M19" s="138"/>
    </row>
    <row r="20" spans="1:13" x14ac:dyDescent="0.25">
      <c r="A20" s="43"/>
      <c r="B20" s="159"/>
      <c r="C20" s="59"/>
      <c r="D20" s="59"/>
      <c r="E20" s="39"/>
      <c r="F20" s="61"/>
      <c r="G20" s="60"/>
      <c r="H20" s="61"/>
      <c r="I20" s="70"/>
      <c r="J20" s="70"/>
      <c r="K20" s="69">
        <f t="shared" si="0"/>
        <v>0</v>
      </c>
      <c r="M20" s="138"/>
    </row>
    <row r="21" spans="1:13" x14ac:dyDescent="0.25">
      <c r="A21" s="43"/>
      <c r="B21" s="159"/>
      <c r="C21" s="59"/>
      <c r="D21" s="59"/>
      <c r="E21" s="106"/>
      <c r="F21" s="61"/>
      <c r="G21" s="60"/>
      <c r="H21" s="61"/>
      <c r="I21" s="70"/>
      <c r="J21" s="70"/>
      <c r="K21" s="69">
        <f t="shared" si="0"/>
        <v>0</v>
      </c>
      <c r="M21" s="138"/>
    </row>
    <row r="22" spans="1:13" x14ac:dyDescent="0.25">
      <c r="A22" s="43"/>
      <c r="B22" s="159"/>
      <c r="C22" s="59"/>
      <c r="D22" s="59"/>
      <c r="E22" s="106"/>
      <c r="F22" s="61"/>
      <c r="G22" s="60"/>
      <c r="H22" s="61"/>
      <c r="I22" s="70"/>
      <c r="J22" s="70"/>
      <c r="K22" s="69">
        <f t="shared" si="0"/>
        <v>0</v>
      </c>
      <c r="M22" s="138"/>
    </row>
    <row r="23" spans="1:13" x14ac:dyDescent="0.25">
      <c r="A23" s="50"/>
      <c r="B23" s="51"/>
      <c r="C23" s="51"/>
      <c r="D23" s="51"/>
      <c r="E23" s="51"/>
      <c r="F23" s="51"/>
      <c r="G23" s="237" t="s">
        <v>86</v>
      </c>
      <c r="H23" s="238"/>
      <c r="I23" s="72">
        <f>SUM(I17:I22)</f>
        <v>0</v>
      </c>
      <c r="J23" s="72">
        <f t="shared" ref="J23:K23" si="1">SUM(J17:J22)</f>
        <v>0</v>
      </c>
      <c r="K23" s="72">
        <f t="shared" si="1"/>
        <v>0</v>
      </c>
    </row>
    <row r="24" spans="1:13" ht="12.75" customHeight="1" x14ac:dyDescent="0.25">
      <c r="A24" s="3"/>
      <c r="B24" s="3"/>
      <c r="C24" s="3"/>
      <c r="D24" s="3"/>
      <c r="E24" s="3"/>
      <c r="F24" s="3"/>
      <c r="G24" s="3"/>
      <c r="H24" s="3"/>
      <c r="I24" s="85"/>
      <c r="J24" s="65"/>
      <c r="K24" s="111"/>
    </row>
    <row r="25" spans="1:13"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3" ht="24.95" customHeight="1" x14ac:dyDescent="0.25">
      <c r="A26" s="156">
        <v>148320000</v>
      </c>
      <c r="B26" s="156"/>
      <c r="C26" s="156">
        <v>0</v>
      </c>
      <c r="D26" s="152">
        <f>+A26+B26-C26</f>
        <v>148320000</v>
      </c>
      <c r="E26" s="152">
        <f>+I23</f>
        <v>0</v>
      </c>
      <c r="F26" s="153">
        <f>+E26/D26</f>
        <v>0</v>
      </c>
      <c r="G26" s="152">
        <f>+I13</f>
        <v>0</v>
      </c>
      <c r="H26" s="152">
        <f>+D26-E26-G26</f>
        <v>148320000</v>
      </c>
      <c r="I26" s="152">
        <f>+J23</f>
        <v>0</v>
      </c>
      <c r="J26" s="158">
        <f>+I26/D26</f>
        <v>0</v>
      </c>
      <c r="K26" s="152">
        <f>+K23</f>
        <v>0</v>
      </c>
    </row>
    <row r="27" spans="1:13"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AC30C-6ACD-4F77-BB05-33FE4CD4F3D2}">
  <dimension ref="A1:M27"/>
  <sheetViews>
    <sheetView workbookViewId="0">
      <selection activeCell="I23" sqref="I23:K23"/>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45" t="s">
        <v>186</v>
      </c>
      <c r="B3" s="148" t="s">
        <v>185</v>
      </c>
      <c r="C3" s="145"/>
      <c r="D3" s="145"/>
      <c r="E3" s="146"/>
      <c r="F3" s="146"/>
      <c r="G3" s="146"/>
      <c r="H3" s="146"/>
      <c r="I3" s="146"/>
      <c r="J3" s="146"/>
      <c r="K3" s="147" t="s">
        <v>263</v>
      </c>
    </row>
    <row r="4" spans="1:12" ht="12.75" customHeight="1" x14ac:dyDescent="0.25">
      <c r="A4" s="33"/>
      <c r="B4" s="33"/>
      <c r="C4" s="33"/>
      <c r="D4" s="33"/>
      <c r="E4" s="33"/>
      <c r="F4" s="33"/>
      <c r="G4" s="33"/>
      <c r="H4" s="33"/>
      <c r="I4" s="104"/>
      <c r="J4" s="33"/>
      <c r="K4" s="33"/>
    </row>
    <row r="5" spans="1:12" x14ac:dyDescent="0.25">
      <c r="A5" s="239" t="s">
        <v>22</v>
      </c>
      <c r="B5" s="244" t="s">
        <v>85</v>
      </c>
      <c r="C5" s="173"/>
      <c r="D5" s="239" t="s">
        <v>51</v>
      </c>
      <c r="E5" s="241" t="s">
        <v>30</v>
      </c>
      <c r="F5" s="242"/>
      <c r="G5" s="242"/>
      <c r="H5" s="243"/>
      <c r="I5" s="239" t="s">
        <v>24</v>
      </c>
      <c r="J5" s="246" t="s">
        <v>34</v>
      </c>
      <c r="K5" s="247"/>
    </row>
    <row r="6" spans="1:12" x14ac:dyDescent="0.25">
      <c r="A6" s="240"/>
      <c r="B6" s="245"/>
      <c r="C6" s="174"/>
      <c r="D6" s="240"/>
      <c r="E6" s="241" t="s">
        <v>26</v>
      </c>
      <c r="F6" s="242"/>
      <c r="G6" s="242"/>
      <c r="H6" s="243"/>
      <c r="I6" s="240"/>
      <c r="J6" s="248"/>
      <c r="K6" s="249"/>
    </row>
    <row r="7" spans="1:12" x14ac:dyDescent="0.25">
      <c r="A7" s="90"/>
      <c r="B7" s="172"/>
      <c r="C7" s="98"/>
      <c r="D7" s="97"/>
      <c r="E7" s="139"/>
      <c r="F7" s="91"/>
      <c r="G7" s="91"/>
      <c r="H7" s="92"/>
      <c r="I7" s="93"/>
      <c r="J7" s="97"/>
      <c r="K7" s="93"/>
    </row>
    <row r="8" spans="1:12" x14ac:dyDescent="0.25">
      <c r="A8" s="90"/>
      <c r="B8" s="172"/>
      <c r="C8" s="98"/>
      <c r="D8" s="97"/>
      <c r="E8" s="139"/>
      <c r="F8" s="91"/>
      <c r="G8" s="91"/>
      <c r="H8" s="92"/>
      <c r="I8" s="93"/>
      <c r="J8" s="97"/>
      <c r="K8" s="93"/>
    </row>
    <row r="9" spans="1:12" x14ac:dyDescent="0.25">
      <c r="A9" s="90"/>
      <c r="B9" s="172"/>
      <c r="C9" s="98"/>
      <c r="D9" s="97"/>
      <c r="E9" s="139"/>
      <c r="F9" s="91"/>
      <c r="G9" s="91"/>
      <c r="H9" s="92"/>
      <c r="I9" s="93"/>
      <c r="J9" s="97"/>
      <c r="K9" s="93"/>
    </row>
    <row r="10" spans="1:12" x14ac:dyDescent="0.25">
      <c r="A10" s="43"/>
      <c r="B10" s="105"/>
      <c r="C10" s="83"/>
      <c r="D10" s="45"/>
      <c r="E10" s="106"/>
      <c r="F10" s="80"/>
      <c r="G10" s="80"/>
      <c r="H10" s="84"/>
      <c r="I10" s="70"/>
      <c r="J10" s="39"/>
      <c r="K10" s="44"/>
    </row>
    <row r="11" spans="1:12" x14ac:dyDescent="0.25">
      <c r="A11" s="43"/>
      <c r="B11" s="105"/>
      <c r="C11" s="83"/>
      <c r="D11" s="45"/>
      <c r="E11" s="60"/>
      <c r="F11" s="80"/>
      <c r="G11" s="80"/>
      <c r="H11" s="84"/>
      <c r="I11" s="70"/>
      <c r="J11" s="39"/>
      <c r="K11" s="44"/>
      <c r="L11"/>
    </row>
    <row r="12" spans="1:12" ht="12.75" customHeight="1" x14ac:dyDescent="0.25">
      <c r="A12" s="43"/>
      <c r="B12" s="48"/>
      <c r="C12" s="49"/>
      <c r="D12" s="39"/>
      <c r="E12" s="39"/>
      <c r="F12" s="32"/>
      <c r="G12" s="46"/>
      <c r="H12" s="47"/>
      <c r="I12" s="66"/>
      <c r="J12" s="39"/>
      <c r="K12" s="44"/>
    </row>
    <row r="13" spans="1:12" x14ac:dyDescent="0.25">
      <c r="A13" s="50"/>
      <c r="B13" s="51"/>
      <c r="C13" s="51"/>
      <c r="D13" s="51"/>
      <c r="E13" s="51"/>
      <c r="F13" s="51"/>
      <c r="G13" s="237" t="s">
        <v>86</v>
      </c>
      <c r="H13" s="238"/>
      <c r="I13" s="68">
        <f>SUM(I10:I12)</f>
        <v>0</v>
      </c>
      <c r="J13" s="52"/>
      <c r="K13" s="53"/>
    </row>
    <row r="14" spans="1:12" ht="12.75" customHeight="1" x14ac:dyDescent="0.25">
      <c r="A14" s="3"/>
      <c r="B14" s="3"/>
      <c r="C14" s="3"/>
      <c r="D14" s="3"/>
      <c r="E14" s="3"/>
      <c r="F14" s="3"/>
      <c r="G14" s="3"/>
      <c r="H14" s="3"/>
      <c r="I14" s="22"/>
      <c r="J14" s="32"/>
      <c r="K14" s="44"/>
    </row>
    <row r="15" spans="1:12" x14ac:dyDescent="0.25">
      <c r="A15" s="239" t="s">
        <v>22</v>
      </c>
      <c r="B15" s="30" t="s">
        <v>31</v>
      </c>
      <c r="C15" s="169" t="s">
        <v>27</v>
      </c>
      <c r="D15" s="54" t="s">
        <v>27</v>
      </c>
      <c r="E15" s="241" t="s">
        <v>33</v>
      </c>
      <c r="F15" s="242"/>
      <c r="G15" s="242"/>
      <c r="H15" s="243"/>
      <c r="I15" s="239" t="s">
        <v>24</v>
      </c>
      <c r="J15" s="239" t="s">
        <v>23</v>
      </c>
      <c r="K15" s="169" t="s">
        <v>40</v>
      </c>
    </row>
    <row r="16" spans="1:12" x14ac:dyDescent="0.25">
      <c r="A16" s="240"/>
      <c r="B16" s="170" t="s">
        <v>32</v>
      </c>
      <c r="C16" s="170" t="s">
        <v>29</v>
      </c>
      <c r="D16" s="170" t="s">
        <v>28</v>
      </c>
      <c r="E16" s="241" t="s">
        <v>26</v>
      </c>
      <c r="F16" s="243"/>
      <c r="G16" s="241" t="s">
        <v>25</v>
      </c>
      <c r="H16" s="243"/>
      <c r="I16" s="240"/>
      <c r="J16" s="240"/>
      <c r="K16" s="170" t="s">
        <v>41</v>
      </c>
    </row>
    <row r="17" spans="1:13" x14ac:dyDescent="0.25">
      <c r="A17" s="43"/>
      <c r="B17" s="58"/>
      <c r="C17" s="59"/>
      <c r="D17" s="59"/>
      <c r="E17" s="140"/>
      <c r="F17" s="61"/>
      <c r="G17" s="60"/>
      <c r="H17" s="61"/>
      <c r="I17" s="70"/>
      <c r="J17" s="70"/>
      <c r="K17" s="69">
        <f>+I17-J17</f>
        <v>0</v>
      </c>
    </row>
    <row r="18" spans="1:13" x14ac:dyDescent="0.25">
      <c r="A18" s="43"/>
      <c r="B18" s="159"/>
      <c r="C18" s="59"/>
      <c r="D18" s="59"/>
      <c r="E18" s="106"/>
      <c r="F18" s="61"/>
      <c r="G18" s="60"/>
      <c r="H18" s="61"/>
      <c r="I18" s="70"/>
      <c r="J18" s="70"/>
      <c r="K18" s="69">
        <f t="shared" ref="K18:K22" si="0">+I18-J18</f>
        <v>0</v>
      </c>
      <c r="M18" s="138"/>
    </row>
    <row r="19" spans="1:13" x14ac:dyDescent="0.25">
      <c r="A19" s="43"/>
      <c r="B19" s="159"/>
      <c r="C19" s="59"/>
      <c r="D19" s="59"/>
      <c r="E19" s="39"/>
      <c r="F19" s="61"/>
      <c r="G19" s="60"/>
      <c r="H19" s="61"/>
      <c r="I19" s="70"/>
      <c r="J19" s="70"/>
      <c r="K19" s="69">
        <f t="shared" si="0"/>
        <v>0</v>
      </c>
      <c r="M19" s="138"/>
    </row>
    <row r="20" spans="1:13" x14ac:dyDescent="0.25">
      <c r="A20" s="43"/>
      <c r="B20" s="159"/>
      <c r="C20" s="59"/>
      <c r="D20" s="59"/>
      <c r="E20" s="39"/>
      <c r="F20" s="61"/>
      <c r="G20" s="60"/>
      <c r="H20" s="61"/>
      <c r="I20" s="70"/>
      <c r="J20" s="70"/>
      <c r="K20" s="69">
        <f t="shared" si="0"/>
        <v>0</v>
      </c>
      <c r="M20" s="138"/>
    </row>
    <row r="21" spans="1:13" x14ac:dyDescent="0.25">
      <c r="A21" s="43"/>
      <c r="B21" s="159"/>
      <c r="C21" s="59"/>
      <c r="D21" s="59"/>
      <c r="E21" s="106"/>
      <c r="F21" s="61"/>
      <c r="G21" s="60"/>
      <c r="H21" s="61"/>
      <c r="I21" s="70"/>
      <c r="J21" s="70"/>
      <c r="K21" s="69">
        <f t="shared" si="0"/>
        <v>0</v>
      </c>
      <c r="M21" s="138"/>
    </row>
    <row r="22" spans="1:13" x14ac:dyDescent="0.25">
      <c r="A22" s="43"/>
      <c r="B22" s="159"/>
      <c r="C22" s="59"/>
      <c r="D22" s="59"/>
      <c r="E22" s="106"/>
      <c r="F22" s="61"/>
      <c r="G22" s="60"/>
      <c r="H22" s="61"/>
      <c r="I22" s="70"/>
      <c r="J22" s="70"/>
      <c r="K22" s="69">
        <f t="shared" si="0"/>
        <v>0</v>
      </c>
      <c r="M22" s="138"/>
    </row>
    <row r="23" spans="1:13" x14ac:dyDescent="0.25">
      <c r="A23" s="50"/>
      <c r="B23" s="51"/>
      <c r="C23" s="51"/>
      <c r="D23" s="51"/>
      <c r="E23" s="51"/>
      <c r="F23" s="51"/>
      <c r="G23" s="237" t="s">
        <v>86</v>
      </c>
      <c r="H23" s="238"/>
      <c r="I23" s="72">
        <f>SUM(I17:I22)</f>
        <v>0</v>
      </c>
      <c r="J23" s="72">
        <f t="shared" ref="J23:K23" si="1">SUM(J17:J22)</f>
        <v>0</v>
      </c>
      <c r="K23" s="72">
        <f t="shared" si="1"/>
        <v>0</v>
      </c>
    </row>
    <row r="24" spans="1:13" ht="12.75" customHeight="1" x14ac:dyDescent="0.25">
      <c r="A24" s="3"/>
      <c r="B24" s="3"/>
      <c r="C24" s="3"/>
      <c r="D24" s="3"/>
      <c r="E24" s="3"/>
      <c r="F24" s="3"/>
      <c r="G24" s="3"/>
      <c r="H24" s="3"/>
      <c r="I24" s="85"/>
      <c r="J24" s="65"/>
      <c r="K24" s="111"/>
    </row>
    <row r="25" spans="1:13"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3" ht="24.95" customHeight="1" x14ac:dyDescent="0.25">
      <c r="A26" s="156">
        <v>34300000</v>
      </c>
      <c r="B26" s="156"/>
      <c r="C26" s="156">
        <v>0</v>
      </c>
      <c r="D26" s="152">
        <f>+A26+B26-C26</f>
        <v>34300000</v>
      </c>
      <c r="E26" s="152">
        <f>+I23</f>
        <v>0</v>
      </c>
      <c r="F26" s="153">
        <f>+E26/D26</f>
        <v>0</v>
      </c>
      <c r="G26" s="152">
        <f>+I13</f>
        <v>0</v>
      </c>
      <c r="H26" s="152">
        <f>+D26-E26-G26</f>
        <v>34300000</v>
      </c>
      <c r="I26" s="152">
        <f>+J23</f>
        <v>0</v>
      </c>
      <c r="J26" s="158">
        <f>+I26/D26</f>
        <v>0</v>
      </c>
      <c r="K26" s="152">
        <f>+K23</f>
        <v>0</v>
      </c>
    </row>
    <row r="27" spans="1:13"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F85FD-36D6-4BEC-BE4D-B21899020770}">
  <dimension ref="A1:M27"/>
  <sheetViews>
    <sheetView workbookViewId="0">
      <selection activeCell="I23" sqref="I23:K23"/>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45" t="s">
        <v>188</v>
      </c>
      <c r="B3" s="148" t="s">
        <v>187</v>
      </c>
      <c r="C3" s="145"/>
      <c r="D3" s="145"/>
      <c r="E3" s="146"/>
      <c r="F3" s="146"/>
      <c r="G3" s="146"/>
      <c r="H3" s="146"/>
      <c r="I3" s="146"/>
      <c r="J3" s="146"/>
      <c r="K3" s="147" t="s">
        <v>263</v>
      </c>
    </row>
    <row r="4" spans="1:12" ht="12.75" customHeight="1" x14ac:dyDescent="0.25">
      <c r="A4" s="33"/>
      <c r="B4" s="33"/>
      <c r="C4" s="33"/>
      <c r="D4" s="33"/>
      <c r="E4" s="33"/>
      <c r="F4" s="33"/>
      <c r="G4" s="33"/>
      <c r="H4" s="33"/>
      <c r="I4" s="104"/>
      <c r="J4" s="33"/>
      <c r="K4" s="33"/>
    </row>
    <row r="5" spans="1:12" x14ac:dyDescent="0.25">
      <c r="A5" s="239" t="s">
        <v>22</v>
      </c>
      <c r="B5" s="244" t="s">
        <v>85</v>
      </c>
      <c r="C5" s="173"/>
      <c r="D5" s="239" t="s">
        <v>51</v>
      </c>
      <c r="E5" s="241" t="s">
        <v>30</v>
      </c>
      <c r="F5" s="242"/>
      <c r="G5" s="242"/>
      <c r="H5" s="243"/>
      <c r="I5" s="239" t="s">
        <v>24</v>
      </c>
      <c r="J5" s="246" t="s">
        <v>34</v>
      </c>
      <c r="K5" s="247"/>
    </row>
    <row r="6" spans="1:12" x14ac:dyDescent="0.25">
      <c r="A6" s="240"/>
      <c r="B6" s="245"/>
      <c r="C6" s="174"/>
      <c r="D6" s="240"/>
      <c r="E6" s="241" t="s">
        <v>26</v>
      </c>
      <c r="F6" s="242"/>
      <c r="G6" s="242"/>
      <c r="H6" s="243"/>
      <c r="I6" s="240"/>
      <c r="J6" s="248"/>
      <c r="K6" s="249"/>
    </row>
    <row r="7" spans="1:12" x14ac:dyDescent="0.25">
      <c r="A7" s="90"/>
      <c r="B7" s="172"/>
      <c r="C7" s="98"/>
      <c r="D7" s="97"/>
      <c r="E7" s="139"/>
      <c r="F7" s="91"/>
      <c r="G7" s="91"/>
      <c r="H7" s="92"/>
      <c r="I7" s="93"/>
      <c r="J7" s="97"/>
      <c r="K7" s="93"/>
    </row>
    <row r="8" spans="1:12" x14ac:dyDescent="0.25">
      <c r="A8" s="90"/>
      <c r="B8" s="172"/>
      <c r="C8" s="98"/>
      <c r="D8" s="97"/>
      <c r="E8" s="139"/>
      <c r="F8" s="91"/>
      <c r="G8" s="91"/>
      <c r="H8" s="92"/>
      <c r="I8" s="93"/>
      <c r="J8" s="97"/>
      <c r="K8" s="93"/>
    </row>
    <row r="9" spans="1:12" x14ac:dyDescent="0.25">
      <c r="A9" s="90"/>
      <c r="B9" s="172"/>
      <c r="C9" s="98"/>
      <c r="D9" s="97"/>
      <c r="E9" s="139"/>
      <c r="F9" s="91"/>
      <c r="G9" s="91"/>
      <c r="H9" s="92"/>
      <c r="I9" s="93"/>
      <c r="J9" s="97"/>
      <c r="K9" s="93"/>
    </row>
    <row r="10" spans="1:12" x14ac:dyDescent="0.25">
      <c r="A10" s="43"/>
      <c r="B10" s="105"/>
      <c r="C10" s="83"/>
      <c r="D10" s="45"/>
      <c r="E10" s="106"/>
      <c r="F10" s="80"/>
      <c r="G10" s="80"/>
      <c r="H10" s="84"/>
      <c r="I10" s="70"/>
      <c r="J10" s="39"/>
      <c r="K10" s="44"/>
    </row>
    <row r="11" spans="1:12" x14ac:dyDescent="0.25">
      <c r="A11" s="43"/>
      <c r="B11" s="105"/>
      <c r="C11" s="83"/>
      <c r="D11" s="45"/>
      <c r="E11" s="60"/>
      <c r="F11" s="80"/>
      <c r="G11" s="80"/>
      <c r="H11" s="84"/>
      <c r="I11" s="70"/>
      <c r="J11" s="39"/>
      <c r="K11" s="44"/>
      <c r="L11"/>
    </row>
    <row r="12" spans="1:12" ht="12.75" customHeight="1" x14ac:dyDescent="0.25">
      <c r="A12" s="43"/>
      <c r="B12" s="48"/>
      <c r="C12" s="49"/>
      <c r="D12" s="39"/>
      <c r="E12" s="39"/>
      <c r="F12" s="32"/>
      <c r="G12" s="46"/>
      <c r="H12" s="47"/>
      <c r="I12" s="66"/>
      <c r="J12" s="39"/>
      <c r="K12" s="44"/>
    </row>
    <row r="13" spans="1:12" x14ac:dyDescent="0.25">
      <c r="A13" s="50"/>
      <c r="B13" s="51"/>
      <c r="C13" s="51"/>
      <c r="D13" s="51"/>
      <c r="E13" s="51"/>
      <c r="F13" s="51"/>
      <c r="G13" s="237" t="s">
        <v>86</v>
      </c>
      <c r="H13" s="238"/>
      <c r="I13" s="68">
        <f>SUM(I10:I12)</f>
        <v>0</v>
      </c>
      <c r="J13" s="52"/>
      <c r="K13" s="53"/>
    </row>
    <row r="14" spans="1:12" ht="12.75" customHeight="1" x14ac:dyDescent="0.25">
      <c r="A14" s="3"/>
      <c r="B14" s="3"/>
      <c r="C14" s="3"/>
      <c r="D14" s="3"/>
      <c r="E14" s="3"/>
      <c r="F14" s="3"/>
      <c r="G14" s="3"/>
      <c r="H14" s="3"/>
      <c r="I14" s="22"/>
      <c r="J14" s="32"/>
      <c r="K14" s="44"/>
    </row>
    <row r="15" spans="1:12" x14ac:dyDescent="0.25">
      <c r="A15" s="239" t="s">
        <v>22</v>
      </c>
      <c r="B15" s="30" t="s">
        <v>31</v>
      </c>
      <c r="C15" s="169" t="s">
        <v>27</v>
      </c>
      <c r="D15" s="54" t="s">
        <v>27</v>
      </c>
      <c r="E15" s="241" t="s">
        <v>33</v>
      </c>
      <c r="F15" s="242"/>
      <c r="G15" s="242"/>
      <c r="H15" s="243"/>
      <c r="I15" s="239" t="s">
        <v>24</v>
      </c>
      <c r="J15" s="239" t="s">
        <v>23</v>
      </c>
      <c r="K15" s="169" t="s">
        <v>40</v>
      </c>
    </row>
    <row r="16" spans="1:12" x14ac:dyDescent="0.25">
      <c r="A16" s="240"/>
      <c r="B16" s="170" t="s">
        <v>32</v>
      </c>
      <c r="C16" s="170" t="s">
        <v>29</v>
      </c>
      <c r="D16" s="170" t="s">
        <v>28</v>
      </c>
      <c r="E16" s="241" t="s">
        <v>26</v>
      </c>
      <c r="F16" s="243"/>
      <c r="G16" s="241" t="s">
        <v>25</v>
      </c>
      <c r="H16" s="243"/>
      <c r="I16" s="240"/>
      <c r="J16" s="240"/>
      <c r="K16" s="170" t="s">
        <v>41</v>
      </c>
    </row>
    <row r="17" spans="1:13" x14ac:dyDescent="0.25">
      <c r="A17" s="43"/>
      <c r="B17" s="58"/>
      <c r="C17" s="59"/>
      <c r="D17" s="59"/>
      <c r="E17" s="140"/>
      <c r="F17" s="61"/>
      <c r="G17" s="60"/>
      <c r="H17" s="61"/>
      <c r="I17" s="70"/>
      <c r="J17" s="70"/>
      <c r="K17" s="69">
        <f>+I17-J17</f>
        <v>0</v>
      </c>
    </row>
    <row r="18" spans="1:13" x14ac:dyDescent="0.25">
      <c r="A18" s="43"/>
      <c r="B18" s="159"/>
      <c r="C18" s="59"/>
      <c r="D18" s="59"/>
      <c r="E18" s="106"/>
      <c r="F18" s="61"/>
      <c r="G18" s="60"/>
      <c r="H18" s="61"/>
      <c r="I18" s="70"/>
      <c r="J18" s="70"/>
      <c r="K18" s="69">
        <f t="shared" ref="K18:K22" si="0">+I18-J18</f>
        <v>0</v>
      </c>
      <c r="M18" s="138"/>
    </row>
    <row r="19" spans="1:13" x14ac:dyDescent="0.25">
      <c r="A19" s="43"/>
      <c r="B19" s="159"/>
      <c r="C19" s="59"/>
      <c r="D19" s="59"/>
      <c r="E19" s="39"/>
      <c r="F19" s="61"/>
      <c r="G19" s="60"/>
      <c r="H19" s="61"/>
      <c r="I19" s="70"/>
      <c r="J19" s="70"/>
      <c r="K19" s="69">
        <f t="shared" si="0"/>
        <v>0</v>
      </c>
      <c r="M19" s="138"/>
    </row>
    <row r="20" spans="1:13" x14ac:dyDescent="0.25">
      <c r="A20" s="43"/>
      <c r="B20" s="159"/>
      <c r="C20" s="59"/>
      <c r="D20" s="59"/>
      <c r="E20" s="39"/>
      <c r="F20" s="61"/>
      <c r="G20" s="60"/>
      <c r="H20" s="61"/>
      <c r="I20" s="70"/>
      <c r="J20" s="70"/>
      <c r="K20" s="69">
        <f t="shared" si="0"/>
        <v>0</v>
      </c>
      <c r="M20" s="138"/>
    </row>
    <row r="21" spans="1:13" x14ac:dyDescent="0.25">
      <c r="A21" s="43"/>
      <c r="B21" s="159"/>
      <c r="C21" s="59"/>
      <c r="D21" s="59"/>
      <c r="E21" s="106"/>
      <c r="F21" s="61"/>
      <c r="G21" s="60"/>
      <c r="H21" s="61"/>
      <c r="I21" s="70"/>
      <c r="J21" s="70"/>
      <c r="K21" s="69">
        <f t="shared" si="0"/>
        <v>0</v>
      </c>
      <c r="M21" s="138"/>
    </row>
    <row r="22" spans="1:13" x14ac:dyDescent="0.25">
      <c r="A22" s="43"/>
      <c r="B22" s="159"/>
      <c r="C22" s="59"/>
      <c r="D22" s="59"/>
      <c r="E22" s="106"/>
      <c r="F22" s="61"/>
      <c r="G22" s="60"/>
      <c r="H22" s="61"/>
      <c r="I22" s="70"/>
      <c r="J22" s="70"/>
      <c r="K22" s="69">
        <f t="shared" si="0"/>
        <v>0</v>
      </c>
      <c r="M22" s="138"/>
    </row>
    <row r="23" spans="1:13" x14ac:dyDescent="0.25">
      <c r="A23" s="50"/>
      <c r="B23" s="51"/>
      <c r="C23" s="51"/>
      <c r="D23" s="51"/>
      <c r="E23" s="51"/>
      <c r="F23" s="51"/>
      <c r="G23" s="237" t="s">
        <v>86</v>
      </c>
      <c r="H23" s="238"/>
      <c r="I23" s="72">
        <f>SUM(I17:I22)</f>
        <v>0</v>
      </c>
      <c r="J23" s="72">
        <f t="shared" ref="J23:K23" si="1">SUM(J17:J22)</f>
        <v>0</v>
      </c>
      <c r="K23" s="72">
        <f t="shared" si="1"/>
        <v>0</v>
      </c>
    </row>
    <row r="24" spans="1:13" ht="12.75" customHeight="1" x14ac:dyDescent="0.25">
      <c r="A24" s="3"/>
      <c r="B24" s="3"/>
      <c r="C24" s="3"/>
      <c r="D24" s="3"/>
      <c r="E24" s="3"/>
      <c r="F24" s="3"/>
      <c r="G24" s="3"/>
      <c r="H24" s="3"/>
      <c r="I24" s="85"/>
      <c r="J24" s="65"/>
      <c r="K24" s="111"/>
    </row>
    <row r="25" spans="1:13"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3" ht="24.95" customHeight="1" x14ac:dyDescent="0.25">
      <c r="A26" s="156">
        <v>545270000</v>
      </c>
      <c r="B26" s="156"/>
      <c r="C26" s="156">
        <v>0</v>
      </c>
      <c r="D26" s="152">
        <f>+A26+B26-C26</f>
        <v>545270000</v>
      </c>
      <c r="E26" s="152">
        <f>+I23</f>
        <v>0</v>
      </c>
      <c r="F26" s="153">
        <f>+E26/D26</f>
        <v>0</v>
      </c>
      <c r="G26" s="152">
        <f>+I13</f>
        <v>0</v>
      </c>
      <c r="H26" s="152">
        <f>+D26-E26-G26</f>
        <v>545270000</v>
      </c>
      <c r="I26" s="152">
        <f>+J23</f>
        <v>0</v>
      </c>
      <c r="J26" s="158">
        <f>+I26/D26</f>
        <v>0</v>
      </c>
      <c r="K26" s="152">
        <f>+K23</f>
        <v>0</v>
      </c>
    </row>
    <row r="27" spans="1:13"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77117-9C42-44BE-9880-FE0198C38D4E}">
  <dimension ref="A1:K27"/>
  <sheetViews>
    <sheetView zoomScaleNormal="100" workbookViewId="0">
      <selection activeCell="A17" sqref="A17:H17"/>
    </sheetView>
  </sheetViews>
  <sheetFormatPr baseColWidth="10" defaultRowHeight="15" x14ac:dyDescent="0.25"/>
  <cols>
    <col min="1" max="1" width="18"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45" t="s">
        <v>127</v>
      </c>
      <c r="B3" s="148" t="s">
        <v>128</v>
      </c>
      <c r="C3" s="145"/>
      <c r="D3" s="145"/>
      <c r="E3" s="146"/>
      <c r="F3" s="146"/>
      <c r="G3" s="146"/>
      <c r="H3" s="146"/>
      <c r="I3" s="146"/>
      <c r="J3" s="147"/>
      <c r="K3" s="147" t="s">
        <v>263</v>
      </c>
    </row>
    <row r="4" spans="1:11" ht="12.75" customHeight="1" x14ac:dyDescent="0.25">
      <c r="A4" s="3"/>
      <c r="B4" s="3"/>
      <c r="C4" s="3"/>
      <c r="D4" s="3"/>
      <c r="E4" s="3"/>
      <c r="F4" s="3"/>
      <c r="G4" s="3"/>
      <c r="H4" s="3"/>
      <c r="I4" s="3"/>
      <c r="J4" s="32"/>
      <c r="K4" s="33"/>
    </row>
    <row r="5" spans="1:11" x14ac:dyDescent="0.25">
      <c r="A5" s="239" t="s">
        <v>22</v>
      </c>
      <c r="B5" s="244" t="s">
        <v>85</v>
      </c>
      <c r="C5" s="173"/>
      <c r="D5" s="239" t="s">
        <v>51</v>
      </c>
      <c r="E5" s="241" t="s">
        <v>30</v>
      </c>
      <c r="F5" s="242"/>
      <c r="G5" s="242"/>
      <c r="H5" s="243"/>
      <c r="I5" s="239" t="s">
        <v>24</v>
      </c>
      <c r="J5" s="246" t="s">
        <v>34</v>
      </c>
      <c r="K5" s="247"/>
    </row>
    <row r="6" spans="1:11" x14ac:dyDescent="0.25">
      <c r="A6" s="240"/>
      <c r="B6" s="245"/>
      <c r="C6" s="174"/>
      <c r="D6" s="240"/>
      <c r="E6" s="241" t="s">
        <v>26</v>
      </c>
      <c r="F6" s="242"/>
      <c r="G6" s="242"/>
      <c r="H6" s="243"/>
      <c r="I6" s="240"/>
      <c r="J6" s="248"/>
      <c r="K6" s="249"/>
    </row>
    <row r="7" spans="1:11" ht="12.75" customHeight="1" x14ac:dyDescent="0.25">
      <c r="A7" s="36"/>
      <c r="B7" s="37"/>
      <c r="C7" s="38"/>
      <c r="D7" s="39"/>
      <c r="E7" s="37"/>
      <c r="F7" s="40"/>
      <c r="G7" s="41"/>
      <c r="H7" s="42"/>
      <c r="I7" s="38"/>
      <c r="J7" s="37"/>
      <c r="K7" s="38"/>
    </row>
    <row r="8" spans="1:11" ht="12.75" customHeight="1" x14ac:dyDescent="0.25">
      <c r="A8" s="36"/>
      <c r="B8" s="39"/>
      <c r="C8" s="44"/>
      <c r="D8" s="39"/>
      <c r="E8" s="39"/>
      <c r="F8" s="32"/>
      <c r="G8" s="46"/>
      <c r="H8" s="47"/>
      <c r="I8" s="44"/>
      <c r="J8" s="39"/>
      <c r="K8" s="44"/>
    </row>
    <row r="9" spans="1:11" ht="12.75" customHeight="1" x14ac:dyDescent="0.25">
      <c r="A9" s="36"/>
      <c r="B9" s="39"/>
      <c r="C9" s="44"/>
      <c r="D9" s="39"/>
      <c r="E9" s="39"/>
      <c r="F9" s="32"/>
      <c r="G9" s="46"/>
      <c r="H9" s="47"/>
      <c r="I9" s="44"/>
      <c r="J9" s="39"/>
      <c r="K9" s="44"/>
    </row>
    <row r="10" spans="1:11" ht="12.75" customHeight="1" x14ac:dyDescent="0.25">
      <c r="A10" s="99"/>
      <c r="B10" s="39"/>
      <c r="C10" s="44"/>
      <c r="D10" s="45"/>
      <c r="E10" s="39"/>
      <c r="F10" s="32"/>
      <c r="G10" s="46"/>
      <c r="H10" s="47"/>
      <c r="I10" s="165"/>
      <c r="J10" s="39"/>
      <c r="K10" s="44"/>
    </row>
    <row r="11" spans="1:11" ht="12.75" customHeight="1" x14ac:dyDescent="0.25">
      <c r="A11" s="99"/>
      <c r="B11" s="39"/>
      <c r="C11" s="44"/>
      <c r="D11" s="45"/>
      <c r="E11" s="39"/>
      <c r="F11" s="32"/>
      <c r="G11" s="46"/>
      <c r="H11" s="47"/>
      <c r="I11" s="165"/>
      <c r="J11" s="39"/>
      <c r="K11" s="44"/>
    </row>
    <row r="12" spans="1:11" ht="12.75" customHeight="1" x14ac:dyDescent="0.25">
      <c r="A12" s="43"/>
      <c r="B12" s="39"/>
      <c r="C12" s="44"/>
      <c r="D12" s="45"/>
      <c r="E12" s="39"/>
      <c r="F12" s="32"/>
      <c r="G12" s="46"/>
      <c r="H12" s="47"/>
      <c r="I12" s="66"/>
      <c r="J12" s="39"/>
      <c r="K12" s="44"/>
    </row>
    <row r="13" spans="1:11" x14ac:dyDescent="0.25">
      <c r="A13" s="50"/>
      <c r="B13" s="51"/>
      <c r="C13" s="51"/>
      <c r="D13" s="51"/>
      <c r="E13" s="51"/>
      <c r="F13" s="51"/>
      <c r="G13" s="237" t="s">
        <v>86</v>
      </c>
      <c r="H13" s="238"/>
      <c r="I13" s="68">
        <f>SUM(I7:I12)</f>
        <v>0</v>
      </c>
      <c r="J13" s="52"/>
      <c r="K13" s="53"/>
    </row>
    <row r="14" spans="1:11" ht="12.75" customHeight="1" x14ac:dyDescent="0.25">
      <c r="A14" s="3"/>
      <c r="B14" s="3"/>
      <c r="C14" s="3"/>
      <c r="D14" s="3"/>
      <c r="E14" s="3"/>
      <c r="F14" s="3"/>
      <c r="G14" s="3"/>
      <c r="H14" s="3"/>
      <c r="I14" s="22"/>
      <c r="J14" s="32"/>
      <c r="K14" s="44"/>
    </row>
    <row r="15" spans="1:11" x14ac:dyDescent="0.25">
      <c r="A15" s="239" t="s">
        <v>22</v>
      </c>
      <c r="B15" s="30" t="s">
        <v>31</v>
      </c>
      <c r="C15" s="169" t="s">
        <v>27</v>
      </c>
      <c r="D15" s="54" t="s">
        <v>27</v>
      </c>
      <c r="E15" s="241" t="s">
        <v>33</v>
      </c>
      <c r="F15" s="242"/>
      <c r="G15" s="242"/>
      <c r="H15" s="243"/>
      <c r="I15" s="239" t="s">
        <v>24</v>
      </c>
      <c r="J15" s="239" t="s">
        <v>23</v>
      </c>
      <c r="K15" s="169" t="s">
        <v>40</v>
      </c>
    </row>
    <row r="16" spans="1:11" x14ac:dyDescent="0.25">
      <c r="A16" s="240"/>
      <c r="B16" s="170" t="s">
        <v>32</v>
      </c>
      <c r="C16" s="170" t="s">
        <v>29</v>
      </c>
      <c r="D16" s="170" t="s">
        <v>28</v>
      </c>
      <c r="E16" s="241" t="s">
        <v>26</v>
      </c>
      <c r="F16" s="243"/>
      <c r="G16" s="241" t="s">
        <v>25</v>
      </c>
      <c r="H16" s="243"/>
      <c r="I16" s="240"/>
      <c r="J16" s="240"/>
      <c r="K16" s="170" t="s">
        <v>41</v>
      </c>
    </row>
    <row r="17" spans="1:11" ht="12.75" customHeight="1" x14ac:dyDescent="0.25">
      <c r="A17" s="222">
        <v>43524</v>
      </c>
      <c r="B17" s="221">
        <v>605</v>
      </c>
      <c r="C17" s="221">
        <v>464</v>
      </c>
      <c r="D17" s="221">
        <v>641</v>
      </c>
      <c r="E17" s="223" t="s">
        <v>282</v>
      </c>
      <c r="F17" s="224"/>
      <c r="G17" s="31" t="s">
        <v>252</v>
      </c>
      <c r="H17" s="44"/>
      <c r="I17" s="66">
        <v>3266000</v>
      </c>
      <c r="J17" s="57"/>
      <c r="K17" s="69">
        <f>+I17-J17</f>
        <v>3266000</v>
      </c>
    </row>
    <row r="18" spans="1:11" x14ac:dyDescent="0.25">
      <c r="A18" s="77"/>
      <c r="B18" s="141"/>
      <c r="C18" s="142"/>
      <c r="D18" s="143"/>
      <c r="E18" s="39"/>
      <c r="F18" s="75"/>
      <c r="G18" s="76"/>
      <c r="H18" s="75"/>
      <c r="I18" s="66"/>
      <c r="J18" s="70"/>
      <c r="K18" s="69">
        <f t="shared" ref="K18:K22" si="0">+I18-J18</f>
        <v>0</v>
      </c>
    </row>
    <row r="19" spans="1:11" x14ac:dyDescent="0.25">
      <c r="A19" s="77"/>
      <c r="B19" s="141"/>
      <c r="C19" s="79"/>
      <c r="D19" s="79"/>
      <c r="E19" s="76"/>
      <c r="F19" s="75"/>
      <c r="G19" s="76"/>
      <c r="H19" s="75"/>
      <c r="I19" s="66"/>
      <c r="J19" s="70"/>
      <c r="K19" s="69">
        <f t="shared" si="0"/>
        <v>0</v>
      </c>
    </row>
    <row r="20" spans="1:11" x14ac:dyDescent="0.25">
      <c r="A20" s="77"/>
      <c r="B20" s="141"/>
      <c r="C20" s="79"/>
      <c r="D20" s="79"/>
      <c r="E20" s="76"/>
      <c r="F20" s="75"/>
      <c r="G20" s="76"/>
      <c r="H20" s="75"/>
      <c r="I20" s="66"/>
      <c r="J20" s="70"/>
      <c r="K20" s="69">
        <f t="shared" si="0"/>
        <v>0</v>
      </c>
    </row>
    <row r="21" spans="1:11" x14ac:dyDescent="0.25">
      <c r="A21" s="77"/>
      <c r="B21" s="141"/>
      <c r="C21" s="79"/>
      <c r="D21" s="79"/>
      <c r="E21" s="76"/>
      <c r="F21" s="75"/>
      <c r="G21" s="76"/>
      <c r="H21" s="75"/>
      <c r="I21" s="66"/>
      <c r="J21" s="70"/>
      <c r="K21" s="69">
        <f t="shared" si="0"/>
        <v>0</v>
      </c>
    </row>
    <row r="22" spans="1:11" x14ac:dyDescent="0.25">
      <c r="A22" s="77"/>
      <c r="B22" s="141"/>
      <c r="C22" s="79"/>
      <c r="D22" s="79"/>
      <c r="E22" s="76"/>
      <c r="F22" s="75"/>
      <c r="G22" s="76"/>
      <c r="H22" s="75"/>
      <c r="I22" s="66"/>
      <c r="J22" s="70"/>
      <c r="K22" s="69">
        <f t="shared" si="0"/>
        <v>0</v>
      </c>
    </row>
    <row r="23" spans="1:11" x14ac:dyDescent="0.25">
      <c r="A23" s="50"/>
      <c r="B23" s="51"/>
      <c r="C23" s="51"/>
      <c r="D23" s="51"/>
      <c r="E23" s="51"/>
      <c r="F23" s="51"/>
      <c r="G23" s="237" t="s">
        <v>86</v>
      </c>
      <c r="H23" s="238"/>
      <c r="I23" s="72">
        <f>SUM(I17:I22)</f>
        <v>3266000</v>
      </c>
      <c r="J23" s="64">
        <f>SUM(J17:J22)</f>
        <v>0</v>
      </c>
      <c r="K23" s="64">
        <f>SUM(K17:K22)</f>
        <v>3266000</v>
      </c>
    </row>
    <row r="24" spans="1:11" ht="12.75" customHeight="1" x14ac:dyDescent="0.25">
      <c r="A24" s="3"/>
      <c r="B24" s="3"/>
      <c r="C24" s="3"/>
      <c r="D24" s="3"/>
      <c r="E24" s="3"/>
      <c r="F24" s="3"/>
      <c r="G24" s="3"/>
      <c r="H24" s="3"/>
      <c r="I24" s="22"/>
      <c r="J24" s="81"/>
      <c r="K24" s="109"/>
    </row>
    <row r="25" spans="1:11"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1" ht="24.95" customHeight="1" x14ac:dyDescent="0.25">
      <c r="A26" s="151">
        <v>3266000</v>
      </c>
      <c r="B26" s="151"/>
      <c r="C26" s="151">
        <v>0</v>
      </c>
      <c r="D26" s="152">
        <f>+A26+B26-C26</f>
        <v>3266000</v>
      </c>
      <c r="E26" s="152">
        <f>+I23</f>
        <v>3266000</v>
      </c>
      <c r="F26" s="153">
        <f>+E26/D26</f>
        <v>1</v>
      </c>
      <c r="G26" s="152">
        <f>+I13</f>
        <v>0</v>
      </c>
      <c r="H26" s="152">
        <f>+D26-E26-G26</f>
        <v>0</v>
      </c>
      <c r="I26" s="157">
        <f>+J23</f>
        <v>0</v>
      </c>
      <c r="J26" s="158">
        <f>+I26/D26</f>
        <v>0</v>
      </c>
      <c r="K26" s="157">
        <f>+K23</f>
        <v>3266000</v>
      </c>
    </row>
    <row r="27" spans="1:11"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4460C-4B47-414D-AA35-A71A97D62A17}">
  <dimension ref="A1:M27"/>
  <sheetViews>
    <sheetView workbookViewId="0">
      <selection activeCell="I23" sqref="I23:K23"/>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45" t="s">
        <v>190</v>
      </c>
      <c r="B3" s="148" t="s">
        <v>189</v>
      </c>
      <c r="C3" s="145"/>
      <c r="D3" s="145"/>
      <c r="E3" s="146"/>
      <c r="F3" s="146"/>
      <c r="G3" s="146"/>
      <c r="H3" s="146"/>
      <c r="I3" s="146"/>
      <c r="J3" s="146"/>
      <c r="K3" s="147" t="s">
        <v>263</v>
      </c>
    </row>
    <row r="4" spans="1:12" ht="12.75" customHeight="1" x14ac:dyDescent="0.25">
      <c r="A4" s="33"/>
      <c r="B4" s="33"/>
      <c r="C4" s="33"/>
      <c r="D4" s="33"/>
      <c r="E4" s="33"/>
      <c r="F4" s="33"/>
      <c r="G4" s="33"/>
      <c r="H4" s="33"/>
      <c r="I4" s="104"/>
      <c r="J4" s="33"/>
      <c r="K4" s="33"/>
    </row>
    <row r="5" spans="1:12" x14ac:dyDescent="0.25">
      <c r="A5" s="239" t="s">
        <v>22</v>
      </c>
      <c r="B5" s="244" t="s">
        <v>85</v>
      </c>
      <c r="C5" s="173"/>
      <c r="D5" s="239" t="s">
        <v>51</v>
      </c>
      <c r="E5" s="241" t="s">
        <v>30</v>
      </c>
      <c r="F5" s="242"/>
      <c r="G5" s="242"/>
      <c r="H5" s="243"/>
      <c r="I5" s="239" t="s">
        <v>24</v>
      </c>
      <c r="J5" s="246" t="s">
        <v>34</v>
      </c>
      <c r="K5" s="247"/>
    </row>
    <row r="6" spans="1:12" x14ac:dyDescent="0.25">
      <c r="A6" s="240"/>
      <c r="B6" s="245"/>
      <c r="C6" s="174"/>
      <c r="D6" s="240"/>
      <c r="E6" s="241" t="s">
        <v>26</v>
      </c>
      <c r="F6" s="242"/>
      <c r="G6" s="242"/>
      <c r="H6" s="243"/>
      <c r="I6" s="240"/>
      <c r="J6" s="248"/>
      <c r="K6" s="249"/>
    </row>
    <row r="7" spans="1:12" x14ac:dyDescent="0.25">
      <c r="A7" s="90"/>
      <c r="B7" s="172"/>
      <c r="C7" s="98"/>
      <c r="D7" s="97"/>
      <c r="E7" s="139"/>
      <c r="F7" s="91"/>
      <c r="G7" s="91"/>
      <c r="H7" s="92"/>
      <c r="I7" s="93"/>
      <c r="J7" s="97"/>
      <c r="K7" s="93"/>
    </row>
    <row r="8" spans="1:12" x14ac:dyDescent="0.25">
      <c r="A8" s="90"/>
      <c r="B8" s="172"/>
      <c r="C8" s="98"/>
      <c r="D8" s="97"/>
      <c r="E8" s="139"/>
      <c r="F8" s="91"/>
      <c r="G8" s="91"/>
      <c r="H8" s="92"/>
      <c r="I8" s="93"/>
      <c r="J8" s="97"/>
      <c r="K8" s="93"/>
    </row>
    <row r="9" spans="1:12" x14ac:dyDescent="0.25">
      <c r="A9" s="90"/>
      <c r="B9" s="172"/>
      <c r="C9" s="98"/>
      <c r="D9" s="97"/>
      <c r="E9" s="139"/>
      <c r="F9" s="91"/>
      <c r="G9" s="91"/>
      <c r="H9" s="92"/>
      <c r="I9" s="93"/>
      <c r="J9" s="97"/>
      <c r="K9" s="93"/>
    </row>
    <row r="10" spans="1:12" x14ac:dyDescent="0.25">
      <c r="A10" s="43"/>
      <c r="B10" s="105"/>
      <c r="C10" s="83"/>
      <c r="D10" s="45"/>
      <c r="E10" s="106"/>
      <c r="F10" s="80"/>
      <c r="G10" s="80"/>
      <c r="H10" s="84"/>
      <c r="I10" s="70"/>
      <c r="J10" s="39"/>
      <c r="K10" s="44"/>
    </row>
    <row r="11" spans="1:12" x14ac:dyDescent="0.25">
      <c r="A11" s="43"/>
      <c r="B11" s="105"/>
      <c r="C11" s="83"/>
      <c r="D11" s="45"/>
      <c r="E11" s="60"/>
      <c r="F11" s="80"/>
      <c r="G11" s="80"/>
      <c r="H11" s="84"/>
      <c r="I11" s="70"/>
      <c r="J11" s="39"/>
      <c r="K11" s="44"/>
      <c r="L11"/>
    </row>
    <row r="12" spans="1:12" ht="12.75" customHeight="1" x14ac:dyDescent="0.25">
      <c r="A12" s="43"/>
      <c r="B12" s="48"/>
      <c r="C12" s="49"/>
      <c r="D12" s="39"/>
      <c r="E12" s="39"/>
      <c r="F12" s="32"/>
      <c r="G12" s="46"/>
      <c r="H12" s="47"/>
      <c r="I12" s="66"/>
      <c r="J12" s="39"/>
      <c r="K12" s="44"/>
    </row>
    <row r="13" spans="1:12" x14ac:dyDescent="0.25">
      <c r="A13" s="50"/>
      <c r="B13" s="51"/>
      <c r="C13" s="51"/>
      <c r="D13" s="51"/>
      <c r="E13" s="51"/>
      <c r="F13" s="51"/>
      <c r="G13" s="237" t="s">
        <v>86</v>
      </c>
      <c r="H13" s="238"/>
      <c r="I13" s="68">
        <f>SUM(I10:I12)</f>
        <v>0</v>
      </c>
      <c r="J13" s="52"/>
      <c r="K13" s="53"/>
    </row>
    <row r="14" spans="1:12" ht="12.75" customHeight="1" x14ac:dyDescent="0.25">
      <c r="A14" s="3"/>
      <c r="B14" s="3"/>
      <c r="C14" s="3"/>
      <c r="D14" s="3"/>
      <c r="E14" s="3"/>
      <c r="F14" s="3"/>
      <c r="G14" s="3"/>
      <c r="H14" s="3"/>
      <c r="I14" s="22"/>
      <c r="J14" s="32"/>
      <c r="K14" s="44"/>
    </row>
    <row r="15" spans="1:12" x14ac:dyDescent="0.25">
      <c r="A15" s="239" t="s">
        <v>22</v>
      </c>
      <c r="B15" s="30" t="s">
        <v>31</v>
      </c>
      <c r="C15" s="169" t="s">
        <v>27</v>
      </c>
      <c r="D15" s="54" t="s">
        <v>27</v>
      </c>
      <c r="E15" s="241" t="s">
        <v>33</v>
      </c>
      <c r="F15" s="242"/>
      <c r="G15" s="242"/>
      <c r="H15" s="243"/>
      <c r="I15" s="239" t="s">
        <v>24</v>
      </c>
      <c r="J15" s="239" t="s">
        <v>23</v>
      </c>
      <c r="K15" s="169" t="s">
        <v>40</v>
      </c>
    </row>
    <row r="16" spans="1:12" x14ac:dyDescent="0.25">
      <c r="A16" s="240"/>
      <c r="B16" s="170" t="s">
        <v>32</v>
      </c>
      <c r="C16" s="170" t="s">
        <v>29</v>
      </c>
      <c r="D16" s="170" t="s">
        <v>28</v>
      </c>
      <c r="E16" s="241" t="s">
        <v>26</v>
      </c>
      <c r="F16" s="243"/>
      <c r="G16" s="241" t="s">
        <v>25</v>
      </c>
      <c r="H16" s="243"/>
      <c r="I16" s="240"/>
      <c r="J16" s="240"/>
      <c r="K16" s="170" t="s">
        <v>41</v>
      </c>
    </row>
    <row r="17" spans="1:13" x14ac:dyDescent="0.25">
      <c r="A17" s="43"/>
      <c r="B17" s="58"/>
      <c r="C17" s="59"/>
      <c r="D17" s="59"/>
      <c r="E17" s="140"/>
      <c r="F17" s="61"/>
      <c r="G17" s="60"/>
      <c r="H17" s="61"/>
      <c r="I17" s="70"/>
      <c r="J17" s="70"/>
      <c r="K17" s="69">
        <f>+I17-J17</f>
        <v>0</v>
      </c>
    </row>
    <row r="18" spans="1:13" x14ac:dyDescent="0.25">
      <c r="A18" s="43"/>
      <c r="B18" s="159"/>
      <c r="C18" s="59"/>
      <c r="D18" s="59"/>
      <c r="E18" s="106"/>
      <c r="F18" s="61"/>
      <c r="G18" s="60"/>
      <c r="H18" s="61"/>
      <c r="I18" s="70"/>
      <c r="J18" s="70"/>
      <c r="K18" s="69">
        <f t="shared" ref="K18:K22" si="0">+I18-J18</f>
        <v>0</v>
      </c>
      <c r="M18" s="138"/>
    </row>
    <row r="19" spans="1:13" x14ac:dyDescent="0.25">
      <c r="A19" s="43"/>
      <c r="B19" s="159"/>
      <c r="C19" s="59"/>
      <c r="D19" s="59"/>
      <c r="E19" s="39"/>
      <c r="F19" s="61"/>
      <c r="G19" s="60"/>
      <c r="H19" s="61"/>
      <c r="I19" s="70"/>
      <c r="J19" s="70"/>
      <c r="K19" s="69">
        <f t="shared" si="0"/>
        <v>0</v>
      </c>
      <c r="M19" s="138"/>
    </row>
    <row r="20" spans="1:13" x14ac:dyDescent="0.25">
      <c r="A20" s="43"/>
      <c r="B20" s="159"/>
      <c r="C20" s="59"/>
      <c r="D20" s="59"/>
      <c r="E20" s="39"/>
      <c r="F20" s="61"/>
      <c r="G20" s="60"/>
      <c r="H20" s="61"/>
      <c r="I20" s="70"/>
      <c r="J20" s="70"/>
      <c r="K20" s="69">
        <f t="shared" si="0"/>
        <v>0</v>
      </c>
      <c r="M20" s="138"/>
    </row>
    <row r="21" spans="1:13" x14ac:dyDescent="0.25">
      <c r="A21" s="43"/>
      <c r="B21" s="159"/>
      <c r="C21" s="59"/>
      <c r="D21" s="59"/>
      <c r="E21" s="106"/>
      <c r="F21" s="61"/>
      <c r="G21" s="60"/>
      <c r="H21" s="61"/>
      <c r="I21" s="70"/>
      <c r="J21" s="70"/>
      <c r="K21" s="69">
        <f t="shared" si="0"/>
        <v>0</v>
      </c>
      <c r="M21" s="138"/>
    </row>
    <row r="22" spans="1:13" x14ac:dyDescent="0.25">
      <c r="A22" s="43"/>
      <c r="B22" s="159"/>
      <c r="C22" s="59"/>
      <c r="D22" s="59"/>
      <c r="E22" s="106"/>
      <c r="F22" s="61"/>
      <c r="G22" s="60"/>
      <c r="H22" s="61"/>
      <c r="I22" s="70"/>
      <c r="J22" s="70"/>
      <c r="K22" s="69">
        <f t="shared" si="0"/>
        <v>0</v>
      </c>
      <c r="M22" s="138"/>
    </row>
    <row r="23" spans="1:13" x14ac:dyDescent="0.25">
      <c r="A23" s="50"/>
      <c r="B23" s="51"/>
      <c r="C23" s="51"/>
      <c r="D23" s="51"/>
      <c r="E23" s="51"/>
      <c r="F23" s="51"/>
      <c r="G23" s="237" t="s">
        <v>86</v>
      </c>
      <c r="H23" s="238"/>
      <c r="I23" s="72">
        <f>SUM(I17:I22)</f>
        <v>0</v>
      </c>
      <c r="J23" s="72">
        <f t="shared" ref="J23:K23" si="1">SUM(J17:J22)</f>
        <v>0</v>
      </c>
      <c r="K23" s="72">
        <f t="shared" si="1"/>
        <v>0</v>
      </c>
    </row>
    <row r="24" spans="1:13" ht="12.75" customHeight="1" x14ac:dyDescent="0.25">
      <c r="A24" s="3"/>
      <c r="B24" s="3"/>
      <c r="C24" s="3"/>
      <c r="D24" s="3"/>
      <c r="E24" s="3"/>
      <c r="F24" s="3"/>
      <c r="G24" s="3"/>
      <c r="H24" s="3"/>
      <c r="I24" s="85"/>
      <c r="J24" s="65"/>
      <c r="K24" s="111"/>
    </row>
    <row r="25" spans="1:13"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3" ht="24.95" customHeight="1" x14ac:dyDescent="0.25">
      <c r="A26" s="156">
        <v>23690000</v>
      </c>
      <c r="B26" s="156"/>
      <c r="C26" s="156">
        <v>0</v>
      </c>
      <c r="D26" s="152">
        <f>+A26+B26-C26</f>
        <v>23690000</v>
      </c>
      <c r="E26" s="152">
        <f>+I23</f>
        <v>0</v>
      </c>
      <c r="F26" s="153">
        <f>+E26/D26</f>
        <v>0</v>
      </c>
      <c r="G26" s="152">
        <f>+I13</f>
        <v>0</v>
      </c>
      <c r="H26" s="152">
        <f>+D26-E26-G26</f>
        <v>23690000</v>
      </c>
      <c r="I26" s="152">
        <f>+J23</f>
        <v>0</v>
      </c>
      <c r="J26" s="158">
        <f>+I26/D26</f>
        <v>0</v>
      </c>
      <c r="K26" s="152">
        <f>+K23</f>
        <v>0</v>
      </c>
    </row>
    <row r="27" spans="1:13"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7A6A1-2302-476E-B468-4C241D013548}">
  <dimension ref="A1:M37"/>
  <sheetViews>
    <sheetView workbookViewId="0">
      <selection activeCell="J22" sqref="J17:J22"/>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45" t="s">
        <v>191</v>
      </c>
      <c r="B3" s="148" t="s">
        <v>60</v>
      </c>
      <c r="C3" s="145"/>
      <c r="D3" s="145"/>
      <c r="E3" s="146"/>
      <c r="F3" s="146"/>
      <c r="G3" s="146"/>
      <c r="H3" s="146"/>
      <c r="I3" s="146"/>
      <c r="J3" s="146"/>
      <c r="K3" s="147" t="s">
        <v>263</v>
      </c>
    </row>
    <row r="4" spans="1:12" ht="12.75" customHeight="1" x14ac:dyDescent="0.25">
      <c r="A4" s="33"/>
      <c r="B4" s="33"/>
      <c r="C4" s="33"/>
      <c r="D4" s="33"/>
      <c r="E4" s="33"/>
      <c r="F4" s="33"/>
      <c r="G4" s="33"/>
      <c r="H4" s="33"/>
      <c r="I4" s="104"/>
      <c r="J4" s="33"/>
      <c r="K4" s="33"/>
    </row>
    <row r="5" spans="1:12" x14ac:dyDescent="0.25">
      <c r="A5" s="239" t="s">
        <v>22</v>
      </c>
      <c r="B5" s="244" t="s">
        <v>85</v>
      </c>
      <c r="C5" s="173"/>
      <c r="D5" s="239" t="s">
        <v>51</v>
      </c>
      <c r="E5" s="241" t="s">
        <v>30</v>
      </c>
      <c r="F5" s="242"/>
      <c r="G5" s="242"/>
      <c r="H5" s="243"/>
      <c r="I5" s="239" t="s">
        <v>24</v>
      </c>
      <c r="J5" s="246" t="s">
        <v>34</v>
      </c>
      <c r="K5" s="247"/>
    </row>
    <row r="6" spans="1:12" x14ac:dyDescent="0.25">
      <c r="A6" s="240"/>
      <c r="B6" s="245"/>
      <c r="C6" s="174"/>
      <c r="D6" s="240"/>
      <c r="E6" s="241" t="s">
        <v>26</v>
      </c>
      <c r="F6" s="242"/>
      <c r="G6" s="242"/>
      <c r="H6" s="243"/>
      <c r="I6" s="240"/>
      <c r="J6" s="248"/>
      <c r="K6" s="249"/>
    </row>
    <row r="7" spans="1:12" x14ac:dyDescent="0.25">
      <c r="A7" s="90"/>
      <c r="B7" s="172"/>
      <c r="C7" s="98"/>
      <c r="D7" s="97"/>
      <c r="E7" s="139"/>
      <c r="F7" s="91"/>
      <c r="G7" s="91"/>
      <c r="H7" s="92"/>
      <c r="I7" s="93"/>
      <c r="J7" s="97"/>
      <c r="K7" s="93"/>
    </row>
    <row r="8" spans="1:12" x14ac:dyDescent="0.25">
      <c r="A8" s="90"/>
      <c r="B8" s="172"/>
      <c r="C8" s="98"/>
      <c r="D8" s="97"/>
      <c r="E8" s="139"/>
      <c r="F8" s="91"/>
      <c r="G8" s="91"/>
      <c r="H8" s="92"/>
      <c r="I8" s="93"/>
      <c r="J8" s="97"/>
      <c r="K8" s="93"/>
    </row>
    <row r="9" spans="1:12" x14ac:dyDescent="0.25">
      <c r="A9" s="90"/>
      <c r="B9" s="172"/>
      <c r="C9" s="98"/>
      <c r="D9" s="97"/>
      <c r="E9" s="139"/>
      <c r="F9" s="91"/>
      <c r="G9" s="91"/>
      <c r="H9" s="92"/>
      <c r="I9" s="93"/>
      <c r="J9" s="97"/>
      <c r="K9" s="93"/>
    </row>
    <row r="10" spans="1:12" x14ac:dyDescent="0.25">
      <c r="A10" s="43"/>
      <c r="B10" s="105"/>
      <c r="C10" s="83"/>
      <c r="D10" s="45"/>
      <c r="E10" s="106"/>
      <c r="F10" s="80"/>
      <c r="G10" s="80"/>
      <c r="H10" s="84"/>
      <c r="I10" s="70"/>
      <c r="J10" s="39"/>
      <c r="K10" s="44"/>
    </row>
    <row r="11" spans="1:12" x14ac:dyDescent="0.25">
      <c r="A11" s="43"/>
      <c r="B11" s="105"/>
      <c r="C11" s="83"/>
      <c r="D11" s="45"/>
      <c r="E11" s="60"/>
      <c r="F11" s="80"/>
      <c r="G11" s="80"/>
      <c r="H11" s="84"/>
      <c r="I11" s="70"/>
      <c r="J11" s="39"/>
      <c r="K11" s="44"/>
      <c r="L11"/>
    </row>
    <row r="12" spans="1:12" ht="12.75" customHeight="1" x14ac:dyDescent="0.25">
      <c r="A12" s="43"/>
      <c r="B12" s="48"/>
      <c r="C12" s="49"/>
      <c r="D12" s="39"/>
      <c r="E12" s="39"/>
      <c r="F12" s="32"/>
      <c r="G12" s="46"/>
      <c r="H12" s="47"/>
      <c r="I12" s="66"/>
      <c r="J12" s="39"/>
      <c r="K12" s="44"/>
    </row>
    <row r="13" spans="1:12" x14ac:dyDescent="0.25">
      <c r="A13" s="50"/>
      <c r="B13" s="51"/>
      <c r="C13" s="51"/>
      <c r="D13" s="51"/>
      <c r="E13" s="51"/>
      <c r="F13" s="51"/>
      <c r="G13" s="237" t="s">
        <v>86</v>
      </c>
      <c r="H13" s="238"/>
      <c r="I13" s="68">
        <f>SUM(I10:I12)</f>
        <v>0</v>
      </c>
      <c r="J13" s="52"/>
      <c r="K13" s="53"/>
    </row>
    <row r="14" spans="1:12" ht="12.75" customHeight="1" x14ac:dyDescent="0.25">
      <c r="A14" s="3"/>
      <c r="B14" s="3"/>
      <c r="C14" s="3"/>
      <c r="D14" s="3"/>
      <c r="E14" s="3"/>
      <c r="F14" s="3"/>
      <c r="G14" s="3"/>
      <c r="H14" s="3"/>
      <c r="I14" s="22"/>
      <c r="J14" s="32"/>
      <c r="K14" s="44"/>
    </row>
    <row r="15" spans="1:12" x14ac:dyDescent="0.25">
      <c r="A15" s="239" t="s">
        <v>22</v>
      </c>
      <c r="B15" s="30" t="s">
        <v>31</v>
      </c>
      <c r="C15" s="169" t="s">
        <v>27</v>
      </c>
      <c r="D15" s="54" t="s">
        <v>27</v>
      </c>
      <c r="E15" s="241" t="s">
        <v>33</v>
      </c>
      <c r="F15" s="242"/>
      <c r="G15" s="242"/>
      <c r="H15" s="243"/>
      <c r="I15" s="239" t="s">
        <v>24</v>
      </c>
      <c r="J15" s="239" t="s">
        <v>23</v>
      </c>
      <c r="K15" s="169" t="s">
        <v>40</v>
      </c>
    </row>
    <row r="16" spans="1:12" x14ac:dyDescent="0.25">
      <c r="A16" s="240"/>
      <c r="B16" s="170" t="s">
        <v>32</v>
      </c>
      <c r="C16" s="170" t="s">
        <v>29</v>
      </c>
      <c r="D16" s="170" t="s">
        <v>28</v>
      </c>
      <c r="E16" s="241" t="s">
        <v>26</v>
      </c>
      <c r="F16" s="243"/>
      <c r="G16" s="241" t="s">
        <v>25</v>
      </c>
      <c r="H16" s="243"/>
      <c r="I16" s="240"/>
      <c r="J16" s="240"/>
      <c r="K16" s="170" t="s">
        <v>41</v>
      </c>
    </row>
    <row r="17" spans="1:13" x14ac:dyDescent="0.25">
      <c r="A17" s="43">
        <v>43469</v>
      </c>
      <c r="B17" s="221">
        <v>5348331273</v>
      </c>
      <c r="C17" s="59">
        <v>80</v>
      </c>
      <c r="D17" s="59">
        <v>17</v>
      </c>
      <c r="E17" s="106" t="s">
        <v>235</v>
      </c>
      <c r="F17" s="61"/>
      <c r="G17" s="217" t="s">
        <v>264</v>
      </c>
      <c r="H17" s="61"/>
      <c r="I17" s="70">
        <v>33590</v>
      </c>
      <c r="J17" s="70">
        <v>33590</v>
      </c>
      <c r="K17" s="69">
        <f t="shared" ref="K17:K27" si="0">+I17-J17</f>
        <v>0</v>
      </c>
    </row>
    <row r="18" spans="1:13" x14ac:dyDescent="0.25">
      <c r="A18" s="43">
        <v>43469</v>
      </c>
      <c r="B18" s="221">
        <v>5351658022</v>
      </c>
      <c r="C18" s="59">
        <v>80</v>
      </c>
      <c r="D18" s="59">
        <v>18</v>
      </c>
      <c r="E18" s="106" t="s">
        <v>236</v>
      </c>
      <c r="F18" s="61"/>
      <c r="G18" s="217" t="s">
        <v>264</v>
      </c>
      <c r="H18" s="61"/>
      <c r="I18" s="70">
        <v>843130</v>
      </c>
      <c r="J18" s="70">
        <v>843130</v>
      </c>
      <c r="K18" s="69">
        <f t="shared" si="0"/>
        <v>0</v>
      </c>
    </row>
    <row r="19" spans="1:13" x14ac:dyDescent="0.25">
      <c r="A19" s="43">
        <v>43469</v>
      </c>
      <c r="B19" s="221">
        <v>5340906879</v>
      </c>
      <c r="C19" s="59">
        <v>80</v>
      </c>
      <c r="D19" s="59">
        <v>22</v>
      </c>
      <c r="E19" s="106" t="s">
        <v>237</v>
      </c>
      <c r="F19" s="61"/>
      <c r="G19" s="217" t="s">
        <v>264</v>
      </c>
      <c r="H19" s="61"/>
      <c r="I19" s="70">
        <v>42260</v>
      </c>
      <c r="J19" s="70">
        <v>42260</v>
      </c>
      <c r="K19" s="69">
        <f t="shared" ref="K19:K26" si="1">+I19-J19</f>
        <v>0</v>
      </c>
    </row>
    <row r="20" spans="1:13" x14ac:dyDescent="0.25">
      <c r="A20" s="43">
        <v>43480</v>
      </c>
      <c r="B20" s="221">
        <v>5369331584</v>
      </c>
      <c r="C20" s="59">
        <v>80</v>
      </c>
      <c r="D20" s="59">
        <v>145</v>
      </c>
      <c r="E20" s="106" t="s">
        <v>238</v>
      </c>
      <c r="F20" s="61"/>
      <c r="G20" s="217" t="s">
        <v>264</v>
      </c>
      <c r="H20" s="61"/>
      <c r="I20" s="70">
        <v>817630</v>
      </c>
      <c r="J20" s="70">
        <v>817630</v>
      </c>
      <c r="K20" s="69">
        <f t="shared" si="1"/>
        <v>0</v>
      </c>
    </row>
    <row r="21" spans="1:13" x14ac:dyDescent="0.25">
      <c r="A21" s="43">
        <v>43480</v>
      </c>
      <c r="B21" s="221">
        <v>1644685918</v>
      </c>
      <c r="C21" s="59">
        <v>80</v>
      </c>
      <c r="D21" s="59">
        <v>157</v>
      </c>
      <c r="E21" s="106" t="s">
        <v>239</v>
      </c>
      <c r="F21" s="61"/>
      <c r="G21" s="217" t="s">
        <v>264</v>
      </c>
      <c r="H21" s="61"/>
      <c r="I21" s="70">
        <v>26584442</v>
      </c>
      <c r="J21" s="70">
        <v>26584442</v>
      </c>
      <c r="K21" s="69">
        <f t="shared" si="1"/>
        <v>0</v>
      </c>
    </row>
    <row r="22" spans="1:13" x14ac:dyDescent="0.25">
      <c r="A22" s="43">
        <v>43490</v>
      </c>
      <c r="B22" s="221">
        <v>5374851674</v>
      </c>
      <c r="C22" s="59">
        <v>80</v>
      </c>
      <c r="D22" s="59">
        <v>326</v>
      </c>
      <c r="E22" s="106" t="s">
        <v>240</v>
      </c>
      <c r="F22" s="61"/>
      <c r="G22" s="217" t="s">
        <v>264</v>
      </c>
      <c r="H22" s="61"/>
      <c r="I22" s="70">
        <v>22240</v>
      </c>
      <c r="J22" s="70">
        <v>22240</v>
      </c>
      <c r="K22" s="69">
        <f t="shared" si="1"/>
        <v>0</v>
      </c>
    </row>
    <row r="23" spans="1:13" x14ac:dyDescent="0.25">
      <c r="A23" s="43">
        <v>43497</v>
      </c>
      <c r="B23" s="221">
        <v>5385655747</v>
      </c>
      <c r="C23" s="59">
        <v>80</v>
      </c>
      <c r="D23" s="59">
        <v>416</v>
      </c>
      <c r="E23" s="106" t="s">
        <v>241</v>
      </c>
      <c r="F23" s="61"/>
      <c r="G23" s="217" t="s">
        <v>264</v>
      </c>
      <c r="H23" s="61"/>
      <c r="I23" s="70">
        <v>794760</v>
      </c>
      <c r="J23" s="70">
        <v>794760</v>
      </c>
      <c r="K23" s="69">
        <f t="shared" si="1"/>
        <v>0</v>
      </c>
    </row>
    <row r="24" spans="1:13" x14ac:dyDescent="0.25">
      <c r="A24" s="43">
        <v>43503</v>
      </c>
      <c r="B24" s="221">
        <v>5382368950</v>
      </c>
      <c r="C24" s="59">
        <v>80</v>
      </c>
      <c r="D24" s="59">
        <v>477</v>
      </c>
      <c r="E24" s="106" t="s">
        <v>242</v>
      </c>
      <c r="F24" s="61"/>
      <c r="G24" s="217" t="s">
        <v>264</v>
      </c>
      <c r="H24" s="61"/>
      <c r="I24" s="70">
        <v>38120</v>
      </c>
      <c r="J24" s="70">
        <v>38120</v>
      </c>
      <c r="K24" s="69">
        <f t="shared" si="1"/>
        <v>0</v>
      </c>
    </row>
    <row r="25" spans="1:13" x14ac:dyDescent="0.25">
      <c r="A25" s="43">
        <v>43504</v>
      </c>
      <c r="B25" s="221">
        <v>5392646200</v>
      </c>
      <c r="C25" s="59">
        <v>80</v>
      </c>
      <c r="D25" s="59">
        <v>487</v>
      </c>
      <c r="E25" s="106" t="s">
        <v>243</v>
      </c>
      <c r="F25" s="61"/>
      <c r="G25" s="217" t="s">
        <v>264</v>
      </c>
      <c r="H25" s="61"/>
      <c r="I25" s="70">
        <v>9400</v>
      </c>
      <c r="J25" s="70">
        <v>9400</v>
      </c>
      <c r="K25" s="69">
        <f t="shared" si="1"/>
        <v>0</v>
      </c>
    </row>
    <row r="26" spans="1:13" x14ac:dyDescent="0.25">
      <c r="A26" s="43">
        <v>43508</v>
      </c>
      <c r="B26" s="221">
        <v>5401803288</v>
      </c>
      <c r="C26" s="59">
        <v>80</v>
      </c>
      <c r="D26" s="59">
        <v>529</v>
      </c>
      <c r="E26" s="106" t="s">
        <v>244</v>
      </c>
      <c r="F26" s="61"/>
      <c r="G26" s="217" t="s">
        <v>264</v>
      </c>
      <c r="H26" s="61"/>
      <c r="I26" s="70">
        <v>719150</v>
      </c>
      <c r="J26" s="70">
        <v>719150</v>
      </c>
      <c r="K26" s="69">
        <f t="shared" si="1"/>
        <v>0</v>
      </c>
    </row>
    <row r="27" spans="1:13" x14ac:dyDescent="0.25">
      <c r="A27" s="43">
        <v>43509</v>
      </c>
      <c r="B27" s="221">
        <v>1646490555</v>
      </c>
      <c r="C27" s="59">
        <v>80</v>
      </c>
      <c r="D27" s="59">
        <v>535</v>
      </c>
      <c r="E27" s="106" t="s">
        <v>245</v>
      </c>
      <c r="F27" s="61"/>
      <c r="G27" s="217" t="s">
        <v>264</v>
      </c>
      <c r="H27" s="61"/>
      <c r="I27" s="70">
        <v>20930356</v>
      </c>
      <c r="J27" s="70">
        <v>20930356</v>
      </c>
      <c r="K27" s="69">
        <f t="shared" si="0"/>
        <v>0</v>
      </c>
    </row>
    <row r="28" spans="1:13" x14ac:dyDescent="0.25">
      <c r="A28" s="43">
        <v>43522</v>
      </c>
      <c r="B28" s="221">
        <v>5408933521</v>
      </c>
      <c r="C28" s="59">
        <v>80</v>
      </c>
      <c r="D28" s="59">
        <v>622</v>
      </c>
      <c r="E28" s="106" t="s">
        <v>275</v>
      </c>
      <c r="F28" s="61"/>
      <c r="G28" s="234" t="s">
        <v>264</v>
      </c>
      <c r="H28" s="61"/>
      <c r="I28" s="70">
        <v>27000</v>
      </c>
      <c r="J28" s="70"/>
      <c r="K28" s="69">
        <f t="shared" ref="K28:K32" si="2">+I28-J28</f>
        <v>27000</v>
      </c>
      <c r="M28" s="138"/>
    </row>
    <row r="29" spans="1:13" x14ac:dyDescent="0.25">
      <c r="A29" s="43"/>
      <c r="B29" s="221"/>
      <c r="C29" s="59"/>
      <c r="D29" s="59"/>
      <c r="E29" s="39"/>
      <c r="F29" s="61"/>
      <c r="G29" s="60"/>
      <c r="H29" s="61"/>
      <c r="I29" s="70"/>
      <c r="J29" s="70"/>
      <c r="K29" s="69">
        <f t="shared" si="2"/>
        <v>0</v>
      </c>
      <c r="M29" s="138"/>
    </row>
    <row r="30" spans="1:13" x14ac:dyDescent="0.25">
      <c r="A30" s="43"/>
      <c r="B30" s="221"/>
      <c r="C30" s="59"/>
      <c r="D30" s="59"/>
      <c r="E30" s="39"/>
      <c r="F30" s="61"/>
      <c r="G30" s="60"/>
      <c r="H30" s="61"/>
      <c r="I30" s="70"/>
      <c r="J30" s="70"/>
      <c r="K30" s="69">
        <f t="shared" si="2"/>
        <v>0</v>
      </c>
      <c r="M30" s="138"/>
    </row>
    <row r="31" spans="1:13" x14ac:dyDescent="0.25">
      <c r="A31" s="43"/>
      <c r="B31" s="221"/>
      <c r="C31" s="59"/>
      <c r="D31" s="59"/>
      <c r="E31" s="106"/>
      <c r="F31" s="61"/>
      <c r="G31" s="60"/>
      <c r="H31" s="61"/>
      <c r="I31" s="70"/>
      <c r="J31" s="70"/>
      <c r="K31" s="69">
        <f t="shared" si="2"/>
        <v>0</v>
      </c>
      <c r="M31" s="138"/>
    </row>
    <row r="32" spans="1:13" x14ac:dyDescent="0.25">
      <c r="A32" s="43"/>
      <c r="B32" s="221"/>
      <c r="C32" s="59"/>
      <c r="D32" s="59"/>
      <c r="E32" s="106"/>
      <c r="F32" s="61"/>
      <c r="G32" s="60"/>
      <c r="H32" s="61"/>
      <c r="I32" s="70"/>
      <c r="J32" s="70"/>
      <c r="K32" s="69">
        <f t="shared" si="2"/>
        <v>0</v>
      </c>
      <c r="M32" s="138"/>
    </row>
    <row r="33" spans="1:11" x14ac:dyDescent="0.25">
      <c r="A33" s="50"/>
      <c r="B33" s="51"/>
      <c r="C33" s="51"/>
      <c r="D33" s="51"/>
      <c r="E33" s="51"/>
      <c r="F33" s="51"/>
      <c r="G33" s="237" t="s">
        <v>86</v>
      </c>
      <c r="H33" s="238"/>
      <c r="I33" s="72">
        <f>SUM(I17:I32)</f>
        <v>50862078</v>
      </c>
      <c r="J33" s="72">
        <f t="shared" ref="J33:K33" si="3">SUM(J17:J32)</f>
        <v>50835078</v>
      </c>
      <c r="K33" s="72">
        <f t="shared" si="3"/>
        <v>27000</v>
      </c>
    </row>
    <row r="34" spans="1:11" ht="12.75" customHeight="1" x14ac:dyDescent="0.25">
      <c r="A34" s="3"/>
      <c r="B34" s="3"/>
      <c r="C34" s="3"/>
      <c r="D34" s="3"/>
      <c r="E34" s="3"/>
      <c r="F34" s="3"/>
      <c r="G34" s="3"/>
      <c r="H34" s="3"/>
      <c r="I34" s="85"/>
      <c r="J34" s="65"/>
      <c r="K34" s="111"/>
    </row>
    <row r="35" spans="1:11" ht="24.95" customHeight="1" x14ac:dyDescent="0.25">
      <c r="A35" s="149" t="s">
        <v>108</v>
      </c>
      <c r="B35" s="149" t="s">
        <v>106</v>
      </c>
      <c r="C35" s="149" t="s">
        <v>105</v>
      </c>
      <c r="D35" s="150" t="s">
        <v>109</v>
      </c>
      <c r="E35" s="149" t="s">
        <v>33</v>
      </c>
      <c r="F35" s="149" t="s">
        <v>103</v>
      </c>
      <c r="G35" s="149" t="s">
        <v>30</v>
      </c>
      <c r="H35" s="149" t="s">
        <v>42</v>
      </c>
      <c r="I35" s="149" t="s">
        <v>43</v>
      </c>
      <c r="J35" s="149" t="s">
        <v>73</v>
      </c>
      <c r="K35" s="149" t="s">
        <v>48</v>
      </c>
    </row>
    <row r="36" spans="1:11" ht="24.95" customHeight="1" x14ac:dyDescent="0.25">
      <c r="A36" s="156">
        <v>400000000</v>
      </c>
      <c r="B36" s="156"/>
      <c r="C36" s="156">
        <v>0</v>
      </c>
      <c r="D36" s="152">
        <f>+A36+B36-C36</f>
        <v>400000000</v>
      </c>
      <c r="E36" s="152">
        <f>+I33</f>
        <v>50862078</v>
      </c>
      <c r="F36" s="153">
        <f>+E36/D36</f>
        <v>0.127155195</v>
      </c>
      <c r="G36" s="152">
        <f>+I13</f>
        <v>0</v>
      </c>
      <c r="H36" s="152">
        <f>+D36-E36-G36</f>
        <v>349137922</v>
      </c>
      <c r="I36" s="152">
        <f>+J33</f>
        <v>50835078</v>
      </c>
      <c r="J36" s="158">
        <f>+I36/D36</f>
        <v>0.127087695</v>
      </c>
      <c r="K36" s="152">
        <f>+K33</f>
        <v>27000</v>
      </c>
    </row>
    <row r="37" spans="1:11" x14ac:dyDescent="0.25">
      <c r="A37" s="155">
        <v>1</v>
      </c>
      <c r="B37" s="155">
        <v>2</v>
      </c>
      <c r="C37" s="155">
        <v>3</v>
      </c>
      <c r="D37" s="155" t="s">
        <v>35</v>
      </c>
      <c r="E37" s="155">
        <v>5</v>
      </c>
      <c r="F37" s="155" t="s">
        <v>49</v>
      </c>
      <c r="G37" s="155">
        <v>7</v>
      </c>
      <c r="H37" s="155" t="s">
        <v>50</v>
      </c>
      <c r="I37" s="155">
        <v>9</v>
      </c>
      <c r="J37" s="155" t="s">
        <v>74</v>
      </c>
      <c r="K37" s="155" t="s">
        <v>75</v>
      </c>
    </row>
  </sheetData>
  <mergeCells count="15">
    <mergeCell ref="J15:J16"/>
    <mergeCell ref="E16:F16"/>
    <mergeCell ref="G16:H16"/>
    <mergeCell ref="A5:A6"/>
    <mergeCell ref="B5:B6"/>
    <mergeCell ref="D5:D6"/>
    <mergeCell ref="E5:H5"/>
    <mergeCell ref="I5:I6"/>
    <mergeCell ref="J5:K6"/>
    <mergeCell ref="E6:H6"/>
    <mergeCell ref="G33:H3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B9AEE-4A0F-4D1E-85BC-AEC0E705CC19}">
  <dimension ref="A1:M26"/>
  <sheetViews>
    <sheetView workbookViewId="0">
      <selection activeCell="I19" sqref="I19"/>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45" t="s">
        <v>193</v>
      </c>
      <c r="B3" s="148" t="s">
        <v>192</v>
      </c>
      <c r="C3" s="145"/>
      <c r="D3" s="145"/>
      <c r="E3" s="146"/>
      <c r="F3" s="146"/>
      <c r="G3" s="146"/>
      <c r="H3" s="146"/>
      <c r="I3" s="146"/>
      <c r="J3" s="146"/>
      <c r="K3" s="147" t="s">
        <v>263</v>
      </c>
    </row>
    <row r="4" spans="1:12" ht="12.75" customHeight="1" x14ac:dyDescent="0.25">
      <c r="A4" s="33"/>
      <c r="B4" s="33"/>
      <c r="C4" s="33"/>
      <c r="D4" s="33"/>
      <c r="E4" s="33"/>
      <c r="F4" s="33"/>
      <c r="G4" s="33"/>
      <c r="H4" s="33"/>
      <c r="I4" s="104"/>
      <c r="J4" s="33"/>
      <c r="K4" s="33"/>
    </row>
    <row r="5" spans="1:12" x14ac:dyDescent="0.25">
      <c r="A5" s="239" t="s">
        <v>22</v>
      </c>
      <c r="B5" s="244" t="s">
        <v>85</v>
      </c>
      <c r="C5" s="173"/>
      <c r="D5" s="239" t="s">
        <v>51</v>
      </c>
      <c r="E5" s="241" t="s">
        <v>30</v>
      </c>
      <c r="F5" s="242"/>
      <c r="G5" s="242"/>
      <c r="H5" s="243"/>
      <c r="I5" s="239" t="s">
        <v>24</v>
      </c>
      <c r="J5" s="246" t="s">
        <v>34</v>
      </c>
      <c r="K5" s="247"/>
    </row>
    <row r="6" spans="1:12" x14ac:dyDescent="0.25">
      <c r="A6" s="240"/>
      <c r="B6" s="245"/>
      <c r="C6" s="174"/>
      <c r="D6" s="240"/>
      <c r="E6" s="241" t="s">
        <v>26</v>
      </c>
      <c r="F6" s="242"/>
      <c r="G6" s="242"/>
      <c r="H6" s="243"/>
      <c r="I6" s="240"/>
      <c r="J6" s="248"/>
      <c r="K6" s="249"/>
    </row>
    <row r="7" spans="1:12" x14ac:dyDescent="0.25">
      <c r="A7" s="90"/>
      <c r="B7" s="172"/>
      <c r="C7" s="98"/>
      <c r="D7" s="97"/>
      <c r="E7" s="139"/>
      <c r="F7" s="91"/>
      <c r="G7" s="91"/>
      <c r="H7" s="92"/>
      <c r="I7" s="93"/>
      <c r="J7" s="97"/>
      <c r="K7" s="93"/>
    </row>
    <row r="8" spans="1:12" x14ac:dyDescent="0.25">
      <c r="A8" s="90"/>
      <c r="B8" s="172"/>
      <c r="C8" s="98"/>
      <c r="D8" s="97"/>
      <c r="E8" s="139"/>
      <c r="F8" s="91"/>
      <c r="G8" s="91"/>
      <c r="H8" s="92"/>
      <c r="I8" s="93"/>
      <c r="J8" s="97"/>
      <c r="K8" s="93"/>
    </row>
    <row r="9" spans="1:12" x14ac:dyDescent="0.25">
      <c r="A9" s="90"/>
      <c r="B9" s="172"/>
      <c r="C9" s="98"/>
      <c r="D9" s="97"/>
      <c r="E9" s="139"/>
      <c r="F9" s="91"/>
      <c r="G9" s="91"/>
      <c r="H9" s="92"/>
      <c r="I9" s="93"/>
      <c r="J9" s="97"/>
      <c r="K9" s="93"/>
    </row>
    <row r="10" spans="1:12" x14ac:dyDescent="0.25">
      <c r="A10" s="43"/>
      <c r="B10" s="105"/>
      <c r="C10" s="83"/>
      <c r="D10" s="45"/>
      <c r="E10" s="106"/>
      <c r="F10" s="80"/>
      <c r="G10" s="80"/>
      <c r="H10" s="84"/>
      <c r="I10" s="70"/>
      <c r="J10" s="39"/>
      <c r="K10" s="44"/>
    </row>
    <row r="11" spans="1:12" x14ac:dyDescent="0.25">
      <c r="A11" s="43"/>
      <c r="B11" s="105"/>
      <c r="C11" s="83"/>
      <c r="D11" s="45"/>
      <c r="E11" s="60"/>
      <c r="F11" s="80"/>
      <c r="G11" s="80"/>
      <c r="H11" s="84"/>
      <c r="I11" s="70"/>
      <c r="J11" s="39"/>
      <c r="K11" s="44"/>
      <c r="L11"/>
    </row>
    <row r="12" spans="1:12" ht="12.75" customHeight="1" x14ac:dyDescent="0.25">
      <c r="A12" s="43"/>
      <c r="B12" s="48"/>
      <c r="C12" s="49"/>
      <c r="D12" s="39"/>
      <c r="E12" s="39"/>
      <c r="F12" s="32"/>
      <c r="G12" s="46"/>
      <c r="H12" s="47"/>
      <c r="I12" s="66"/>
      <c r="J12" s="39"/>
      <c r="K12" s="44"/>
    </row>
    <row r="13" spans="1:12" x14ac:dyDescent="0.25">
      <c r="A13" s="50"/>
      <c r="B13" s="51"/>
      <c r="C13" s="51"/>
      <c r="D13" s="51"/>
      <c r="E13" s="51"/>
      <c r="F13" s="51"/>
      <c r="G13" s="237" t="s">
        <v>86</v>
      </c>
      <c r="H13" s="238"/>
      <c r="I13" s="68">
        <f>SUM(I10:I12)</f>
        <v>0</v>
      </c>
      <c r="J13" s="52"/>
      <c r="K13" s="53"/>
    </row>
    <row r="14" spans="1:12" ht="12.75" customHeight="1" x14ac:dyDescent="0.25">
      <c r="A14" s="3"/>
      <c r="B14" s="3"/>
      <c r="C14" s="3"/>
      <c r="D14" s="3"/>
      <c r="E14" s="3"/>
      <c r="F14" s="3"/>
      <c r="G14" s="3"/>
      <c r="H14" s="3"/>
      <c r="I14" s="22"/>
      <c r="J14" s="32"/>
      <c r="K14" s="44"/>
    </row>
    <row r="15" spans="1:12" x14ac:dyDescent="0.25">
      <c r="A15" s="239" t="s">
        <v>22</v>
      </c>
      <c r="B15" s="30" t="s">
        <v>31</v>
      </c>
      <c r="C15" s="169" t="s">
        <v>27</v>
      </c>
      <c r="D15" s="54" t="s">
        <v>27</v>
      </c>
      <c r="E15" s="241" t="s">
        <v>33</v>
      </c>
      <c r="F15" s="242"/>
      <c r="G15" s="242"/>
      <c r="H15" s="243"/>
      <c r="I15" s="239" t="s">
        <v>24</v>
      </c>
      <c r="J15" s="239" t="s">
        <v>23</v>
      </c>
      <c r="K15" s="169" t="s">
        <v>40</v>
      </c>
    </row>
    <row r="16" spans="1:12" x14ac:dyDescent="0.25">
      <c r="A16" s="240"/>
      <c r="B16" s="170" t="s">
        <v>32</v>
      </c>
      <c r="C16" s="170" t="s">
        <v>29</v>
      </c>
      <c r="D16" s="170" t="s">
        <v>28</v>
      </c>
      <c r="E16" s="241" t="s">
        <v>26</v>
      </c>
      <c r="F16" s="243"/>
      <c r="G16" s="241" t="s">
        <v>25</v>
      </c>
      <c r="H16" s="243"/>
      <c r="I16" s="240"/>
      <c r="J16" s="240"/>
      <c r="K16" s="170" t="s">
        <v>41</v>
      </c>
    </row>
    <row r="17" spans="1:13" x14ac:dyDescent="0.25">
      <c r="A17" s="43">
        <v>43469</v>
      </c>
      <c r="B17" s="221">
        <v>8139798419</v>
      </c>
      <c r="C17" s="59">
        <v>100</v>
      </c>
      <c r="D17" s="59">
        <v>20</v>
      </c>
      <c r="E17" s="39" t="s">
        <v>230</v>
      </c>
      <c r="F17" s="61"/>
      <c r="G17" s="217" t="s">
        <v>265</v>
      </c>
      <c r="H17" s="61"/>
      <c r="I17" s="70">
        <v>13287170</v>
      </c>
      <c r="J17" s="70">
        <v>13287170</v>
      </c>
      <c r="K17" s="69">
        <f>+I17-J17</f>
        <v>0</v>
      </c>
    </row>
    <row r="18" spans="1:13" x14ac:dyDescent="0.25">
      <c r="A18" s="43">
        <v>43504</v>
      </c>
      <c r="B18" s="221">
        <v>3285370751</v>
      </c>
      <c r="C18" s="59">
        <v>100</v>
      </c>
      <c r="D18" s="59">
        <v>488</v>
      </c>
      <c r="E18" s="39" t="s">
        <v>231</v>
      </c>
      <c r="F18" s="61"/>
      <c r="G18" s="217" t="s">
        <v>265</v>
      </c>
      <c r="H18" s="61"/>
      <c r="I18" s="70">
        <v>314750</v>
      </c>
      <c r="J18" s="70">
        <v>314750</v>
      </c>
      <c r="K18" s="69">
        <f>+I18-J18</f>
        <v>0</v>
      </c>
      <c r="M18" s="138"/>
    </row>
    <row r="19" spans="1:13" x14ac:dyDescent="0.25">
      <c r="A19" s="43"/>
      <c r="B19" s="221"/>
      <c r="C19" s="59"/>
      <c r="D19" s="59"/>
      <c r="E19" s="39"/>
      <c r="F19" s="61"/>
      <c r="G19" s="217"/>
      <c r="H19" s="61"/>
      <c r="I19" s="70"/>
      <c r="J19" s="70"/>
      <c r="K19" s="69">
        <f t="shared" ref="K19:K21" si="0">+I19-J19</f>
        <v>0</v>
      </c>
      <c r="M19" s="138"/>
    </row>
    <row r="20" spans="1:13" x14ac:dyDescent="0.25">
      <c r="A20" s="43"/>
      <c r="B20" s="221"/>
      <c r="C20" s="59"/>
      <c r="D20" s="59"/>
      <c r="E20" s="106"/>
      <c r="F20" s="61"/>
      <c r="G20" s="217"/>
      <c r="H20" s="61"/>
      <c r="I20" s="70"/>
      <c r="J20" s="70"/>
      <c r="K20" s="69">
        <f t="shared" si="0"/>
        <v>0</v>
      </c>
      <c r="M20" s="138"/>
    </row>
    <row r="21" spans="1:13" x14ac:dyDescent="0.25">
      <c r="A21" s="43"/>
      <c r="B21" s="221"/>
      <c r="C21" s="59"/>
      <c r="D21" s="59"/>
      <c r="E21" s="106"/>
      <c r="F21" s="61"/>
      <c r="G21" s="217"/>
      <c r="H21" s="61"/>
      <c r="I21" s="70"/>
      <c r="J21" s="70"/>
      <c r="K21" s="69">
        <f t="shared" si="0"/>
        <v>0</v>
      </c>
      <c r="M21" s="138"/>
    </row>
    <row r="22" spans="1:13" x14ac:dyDescent="0.25">
      <c r="A22" s="50"/>
      <c r="B22" s="51"/>
      <c r="C22" s="51"/>
      <c r="D22" s="51"/>
      <c r="E22" s="51"/>
      <c r="F22" s="51"/>
      <c r="G22" s="237" t="s">
        <v>86</v>
      </c>
      <c r="H22" s="238"/>
      <c r="I22" s="72">
        <f>SUM(I17:I21)</f>
        <v>13601920</v>
      </c>
      <c r="J22" s="72">
        <f>SUM(J17:J21)</f>
        <v>13601920</v>
      </c>
      <c r="K22" s="72">
        <f>SUM(K17:K21)</f>
        <v>0</v>
      </c>
    </row>
    <row r="23" spans="1:13" ht="12.75" customHeight="1" x14ac:dyDescent="0.25">
      <c r="A23" s="3"/>
      <c r="B23" s="3"/>
      <c r="C23" s="3"/>
      <c r="D23" s="3"/>
      <c r="E23" s="3"/>
      <c r="F23" s="3"/>
      <c r="G23" s="3"/>
      <c r="H23" s="3"/>
      <c r="I23" s="85"/>
      <c r="J23" s="65"/>
      <c r="K23" s="111"/>
    </row>
    <row r="24" spans="1:13" ht="24.95" customHeight="1" x14ac:dyDescent="0.25">
      <c r="A24" s="149" t="s">
        <v>108</v>
      </c>
      <c r="B24" s="149" t="s">
        <v>106</v>
      </c>
      <c r="C24" s="149" t="s">
        <v>105</v>
      </c>
      <c r="D24" s="150" t="s">
        <v>109</v>
      </c>
      <c r="E24" s="149" t="s">
        <v>33</v>
      </c>
      <c r="F24" s="149" t="s">
        <v>103</v>
      </c>
      <c r="G24" s="149" t="s">
        <v>30</v>
      </c>
      <c r="H24" s="149" t="s">
        <v>42</v>
      </c>
      <c r="I24" s="149" t="s">
        <v>43</v>
      </c>
      <c r="J24" s="149" t="s">
        <v>73</v>
      </c>
      <c r="K24" s="149" t="s">
        <v>48</v>
      </c>
    </row>
    <row r="25" spans="1:13" ht="24.95" customHeight="1" x14ac:dyDescent="0.25">
      <c r="A25" s="156">
        <v>70000000</v>
      </c>
      <c r="B25" s="156"/>
      <c r="C25" s="156">
        <v>0</v>
      </c>
      <c r="D25" s="152">
        <f>+A25+B25-C25</f>
        <v>70000000</v>
      </c>
      <c r="E25" s="152">
        <f>+I22</f>
        <v>13601920</v>
      </c>
      <c r="F25" s="153">
        <f>+E25/D25</f>
        <v>0.19431314285714285</v>
      </c>
      <c r="G25" s="152">
        <f>+I13</f>
        <v>0</v>
      </c>
      <c r="H25" s="152">
        <f>+D25-E25-G25</f>
        <v>56398080</v>
      </c>
      <c r="I25" s="152">
        <f>+J22</f>
        <v>13601920</v>
      </c>
      <c r="J25" s="158">
        <f>+I25/D25</f>
        <v>0.19431314285714285</v>
      </c>
      <c r="K25" s="152">
        <f>+K22</f>
        <v>0</v>
      </c>
    </row>
    <row r="26" spans="1:13" x14ac:dyDescent="0.25">
      <c r="A26" s="155">
        <v>1</v>
      </c>
      <c r="B26" s="155">
        <v>2</v>
      </c>
      <c r="C26" s="155">
        <v>3</v>
      </c>
      <c r="D26" s="155" t="s">
        <v>35</v>
      </c>
      <c r="E26" s="155">
        <v>5</v>
      </c>
      <c r="F26" s="155" t="s">
        <v>49</v>
      </c>
      <c r="G26" s="155">
        <v>7</v>
      </c>
      <c r="H26" s="155" t="s">
        <v>50</v>
      </c>
      <c r="I26" s="155">
        <v>9</v>
      </c>
      <c r="J26" s="155" t="s">
        <v>74</v>
      </c>
      <c r="K26" s="155" t="s">
        <v>75</v>
      </c>
    </row>
  </sheetData>
  <mergeCells count="15">
    <mergeCell ref="J15:J16"/>
    <mergeCell ref="E16:F16"/>
    <mergeCell ref="G16:H16"/>
    <mergeCell ref="A5:A6"/>
    <mergeCell ref="B5:B6"/>
    <mergeCell ref="D5:D6"/>
    <mergeCell ref="E5:H5"/>
    <mergeCell ref="I5:I6"/>
    <mergeCell ref="J5:K6"/>
    <mergeCell ref="E6:H6"/>
    <mergeCell ref="G22:H22"/>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A3746-32D0-414D-9C06-62677E59E9F7}">
  <dimension ref="A1:M27"/>
  <sheetViews>
    <sheetView workbookViewId="0">
      <selection activeCell="J17" sqref="J17:J18"/>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45" t="s">
        <v>194</v>
      </c>
      <c r="B3" s="148" t="s">
        <v>62</v>
      </c>
      <c r="C3" s="145"/>
      <c r="D3" s="145"/>
      <c r="E3" s="146"/>
      <c r="F3" s="146"/>
      <c r="G3" s="146"/>
      <c r="H3" s="146"/>
      <c r="I3" s="146"/>
      <c r="J3" s="146"/>
      <c r="K3" s="147" t="s">
        <v>263</v>
      </c>
    </row>
    <row r="4" spans="1:12" ht="12.75" customHeight="1" x14ac:dyDescent="0.25">
      <c r="A4" s="33"/>
      <c r="B4" s="33"/>
      <c r="C4" s="33"/>
      <c r="D4" s="33"/>
      <c r="E4" s="33"/>
      <c r="F4" s="33"/>
      <c r="G4" s="33"/>
      <c r="H4" s="33"/>
      <c r="I4" s="104"/>
      <c r="J4" s="33"/>
      <c r="K4" s="33"/>
    </row>
    <row r="5" spans="1:12" x14ac:dyDescent="0.25">
      <c r="A5" s="239" t="s">
        <v>22</v>
      </c>
      <c r="B5" s="244" t="s">
        <v>85</v>
      </c>
      <c r="C5" s="173"/>
      <c r="D5" s="239" t="s">
        <v>51</v>
      </c>
      <c r="E5" s="241" t="s">
        <v>30</v>
      </c>
      <c r="F5" s="242"/>
      <c r="G5" s="242"/>
      <c r="H5" s="243"/>
      <c r="I5" s="239" t="s">
        <v>24</v>
      </c>
      <c r="J5" s="246" t="s">
        <v>34</v>
      </c>
      <c r="K5" s="247"/>
    </row>
    <row r="6" spans="1:12" x14ac:dyDescent="0.25">
      <c r="A6" s="240"/>
      <c r="B6" s="245"/>
      <c r="C6" s="174"/>
      <c r="D6" s="240"/>
      <c r="E6" s="241" t="s">
        <v>26</v>
      </c>
      <c r="F6" s="242"/>
      <c r="G6" s="242"/>
      <c r="H6" s="243"/>
      <c r="I6" s="240"/>
      <c r="J6" s="248"/>
      <c r="K6" s="249"/>
    </row>
    <row r="7" spans="1:12" x14ac:dyDescent="0.25">
      <c r="A7" s="90"/>
      <c r="B7" s="172"/>
      <c r="C7" s="98"/>
      <c r="D7" s="97"/>
      <c r="E7" s="139"/>
      <c r="F7" s="91"/>
      <c r="G7" s="91"/>
      <c r="H7" s="92"/>
      <c r="I7" s="93"/>
      <c r="J7" s="97"/>
      <c r="K7" s="93"/>
    </row>
    <row r="8" spans="1:12" x14ac:dyDescent="0.25">
      <c r="A8" s="90"/>
      <c r="B8" s="172"/>
      <c r="C8" s="98"/>
      <c r="D8" s="97"/>
      <c r="E8" s="139"/>
      <c r="F8" s="91"/>
      <c r="G8" s="91"/>
      <c r="H8" s="92"/>
      <c r="I8" s="93"/>
      <c r="J8" s="97"/>
      <c r="K8" s="93"/>
    </row>
    <row r="9" spans="1:12" x14ac:dyDescent="0.25">
      <c r="A9" s="90"/>
      <c r="B9" s="172"/>
      <c r="C9" s="98"/>
      <c r="D9" s="97"/>
      <c r="E9" s="139"/>
      <c r="F9" s="91"/>
      <c r="G9" s="91"/>
      <c r="H9" s="92"/>
      <c r="I9" s="93"/>
      <c r="J9" s="97"/>
      <c r="K9" s="93"/>
    </row>
    <row r="10" spans="1:12" x14ac:dyDescent="0.25">
      <c r="A10" s="43"/>
      <c r="B10" s="105"/>
      <c r="C10" s="83"/>
      <c r="D10" s="45"/>
      <c r="E10" s="106"/>
      <c r="F10" s="80"/>
      <c r="G10" s="80"/>
      <c r="H10" s="84"/>
      <c r="I10" s="70"/>
      <c r="J10" s="39"/>
      <c r="K10" s="44"/>
    </row>
    <row r="11" spans="1:12" x14ac:dyDescent="0.25">
      <c r="A11" s="43"/>
      <c r="B11" s="105"/>
      <c r="C11" s="83"/>
      <c r="D11" s="45"/>
      <c r="E11" s="60"/>
      <c r="F11" s="80"/>
      <c r="G11" s="80"/>
      <c r="H11" s="84"/>
      <c r="I11" s="70"/>
      <c r="J11" s="39"/>
      <c r="K11" s="44"/>
      <c r="L11"/>
    </row>
    <row r="12" spans="1:12" ht="12.75" customHeight="1" x14ac:dyDescent="0.25">
      <c r="A12" s="43"/>
      <c r="B12" s="48"/>
      <c r="C12" s="49"/>
      <c r="D12" s="39"/>
      <c r="E12" s="39"/>
      <c r="F12" s="32"/>
      <c r="G12" s="46"/>
      <c r="H12" s="47"/>
      <c r="I12" s="66"/>
      <c r="J12" s="39"/>
      <c r="K12" s="44"/>
    </row>
    <row r="13" spans="1:12" x14ac:dyDescent="0.25">
      <c r="A13" s="50"/>
      <c r="B13" s="51"/>
      <c r="C13" s="51"/>
      <c r="D13" s="51"/>
      <c r="E13" s="51"/>
      <c r="F13" s="51"/>
      <c r="G13" s="237" t="s">
        <v>86</v>
      </c>
      <c r="H13" s="238"/>
      <c r="I13" s="68">
        <f>SUM(I10:I12)</f>
        <v>0</v>
      </c>
      <c r="J13" s="52"/>
      <c r="K13" s="53"/>
    </row>
    <row r="14" spans="1:12" ht="12.75" customHeight="1" x14ac:dyDescent="0.25">
      <c r="A14" s="3"/>
      <c r="B14" s="3"/>
      <c r="C14" s="3"/>
      <c r="D14" s="3"/>
      <c r="E14" s="3"/>
      <c r="F14" s="3"/>
      <c r="G14" s="3"/>
      <c r="H14" s="3"/>
      <c r="I14" s="22"/>
      <c r="J14" s="32"/>
      <c r="K14" s="44"/>
    </row>
    <row r="15" spans="1:12" x14ac:dyDescent="0.25">
      <c r="A15" s="239" t="s">
        <v>22</v>
      </c>
      <c r="B15" s="30" t="s">
        <v>31</v>
      </c>
      <c r="C15" s="169" t="s">
        <v>27</v>
      </c>
      <c r="D15" s="54" t="s">
        <v>27</v>
      </c>
      <c r="E15" s="241" t="s">
        <v>33</v>
      </c>
      <c r="F15" s="242"/>
      <c r="G15" s="242"/>
      <c r="H15" s="243"/>
      <c r="I15" s="239" t="s">
        <v>24</v>
      </c>
      <c r="J15" s="239" t="s">
        <v>23</v>
      </c>
      <c r="K15" s="169" t="s">
        <v>40</v>
      </c>
    </row>
    <row r="16" spans="1:12" x14ac:dyDescent="0.25">
      <c r="A16" s="240"/>
      <c r="B16" s="170" t="s">
        <v>32</v>
      </c>
      <c r="C16" s="170" t="s">
        <v>29</v>
      </c>
      <c r="D16" s="170" t="s">
        <v>28</v>
      </c>
      <c r="E16" s="241" t="s">
        <v>26</v>
      </c>
      <c r="F16" s="243"/>
      <c r="G16" s="241" t="s">
        <v>25</v>
      </c>
      <c r="H16" s="243"/>
      <c r="I16" s="240"/>
      <c r="J16" s="240"/>
      <c r="K16" s="170" t="s">
        <v>41</v>
      </c>
    </row>
    <row r="17" spans="1:13" x14ac:dyDescent="0.25">
      <c r="A17" s="43">
        <v>43486</v>
      </c>
      <c r="B17" s="221">
        <v>12372029</v>
      </c>
      <c r="C17" s="59">
        <v>102</v>
      </c>
      <c r="D17" s="59">
        <v>243</v>
      </c>
      <c r="E17" s="39" t="s">
        <v>233</v>
      </c>
      <c r="F17" s="61"/>
      <c r="G17" s="217" t="s">
        <v>266</v>
      </c>
      <c r="H17" s="61"/>
      <c r="I17" s="70">
        <v>117850</v>
      </c>
      <c r="J17" s="70">
        <v>117850</v>
      </c>
      <c r="K17" s="69">
        <f>+I17-J17</f>
        <v>0</v>
      </c>
    </row>
    <row r="18" spans="1:13" x14ac:dyDescent="0.25">
      <c r="A18" s="43">
        <v>43490</v>
      </c>
      <c r="B18" s="221">
        <v>12106634</v>
      </c>
      <c r="C18" s="59">
        <v>102</v>
      </c>
      <c r="D18" s="59">
        <v>325</v>
      </c>
      <c r="E18" s="39" t="s">
        <v>234</v>
      </c>
      <c r="F18" s="61"/>
      <c r="G18" s="217" t="s">
        <v>266</v>
      </c>
      <c r="H18" s="61"/>
      <c r="I18" s="70">
        <v>285160</v>
      </c>
      <c r="J18" s="70">
        <v>285160</v>
      </c>
      <c r="K18" s="69">
        <f t="shared" ref="K18:K22" si="0">+I18-J18</f>
        <v>0</v>
      </c>
      <c r="M18" s="138"/>
    </row>
    <row r="19" spans="1:13" x14ac:dyDescent="0.25">
      <c r="A19" s="43">
        <v>43516</v>
      </c>
      <c r="B19" s="221">
        <v>12371374</v>
      </c>
      <c r="C19" s="59">
        <v>102</v>
      </c>
      <c r="D19" s="59">
        <v>574</v>
      </c>
      <c r="E19" s="39" t="s">
        <v>276</v>
      </c>
      <c r="F19" s="61"/>
      <c r="G19" s="234" t="s">
        <v>277</v>
      </c>
      <c r="H19" s="61"/>
      <c r="I19" s="70">
        <v>197290</v>
      </c>
      <c r="J19" s="70">
        <v>197290</v>
      </c>
      <c r="K19" s="69">
        <f t="shared" si="0"/>
        <v>0</v>
      </c>
      <c r="M19" s="138"/>
    </row>
    <row r="20" spans="1:13" x14ac:dyDescent="0.25">
      <c r="A20" s="43"/>
      <c r="B20" s="221"/>
      <c r="C20" s="59"/>
      <c r="D20" s="59"/>
      <c r="E20" s="39"/>
      <c r="F20" s="61"/>
      <c r="G20" s="217"/>
      <c r="H20" s="61"/>
      <c r="I20" s="70"/>
      <c r="J20" s="70"/>
      <c r="K20" s="69">
        <f t="shared" si="0"/>
        <v>0</v>
      </c>
      <c r="M20" s="138"/>
    </row>
    <row r="21" spans="1:13" x14ac:dyDescent="0.25">
      <c r="A21" s="43"/>
      <c r="B21" s="221"/>
      <c r="C21" s="59"/>
      <c r="D21" s="59"/>
      <c r="E21" s="106"/>
      <c r="F21" s="61"/>
      <c r="G21" s="217"/>
      <c r="H21" s="61"/>
      <c r="I21" s="70"/>
      <c r="J21" s="70"/>
      <c r="K21" s="69">
        <f t="shared" si="0"/>
        <v>0</v>
      </c>
      <c r="M21" s="138"/>
    </row>
    <row r="22" spans="1:13" x14ac:dyDescent="0.25">
      <c r="A22" s="43"/>
      <c r="B22" s="221"/>
      <c r="C22" s="59"/>
      <c r="D22" s="59"/>
      <c r="E22" s="106"/>
      <c r="F22" s="61"/>
      <c r="G22" s="217"/>
      <c r="H22" s="61"/>
      <c r="I22" s="70"/>
      <c r="J22" s="70"/>
      <c r="K22" s="69">
        <f t="shared" si="0"/>
        <v>0</v>
      </c>
      <c r="M22" s="138"/>
    </row>
    <row r="23" spans="1:13" x14ac:dyDescent="0.25">
      <c r="A23" s="50"/>
      <c r="B23" s="51"/>
      <c r="C23" s="51"/>
      <c r="D23" s="51"/>
      <c r="E23" s="51"/>
      <c r="F23" s="51"/>
      <c r="G23" s="237" t="s">
        <v>86</v>
      </c>
      <c r="H23" s="238"/>
      <c r="I23" s="72">
        <f>SUM(I17:I22)</f>
        <v>600300</v>
      </c>
      <c r="J23" s="72">
        <f t="shared" ref="J23:K23" si="1">SUM(J17:J22)</f>
        <v>600300</v>
      </c>
      <c r="K23" s="72">
        <f t="shared" si="1"/>
        <v>0</v>
      </c>
    </row>
    <row r="24" spans="1:13" ht="12.75" customHeight="1" x14ac:dyDescent="0.25">
      <c r="A24" s="3"/>
      <c r="B24" s="3"/>
      <c r="C24" s="3"/>
      <c r="D24" s="3"/>
      <c r="E24" s="3"/>
      <c r="F24" s="3"/>
      <c r="G24" s="3"/>
      <c r="H24" s="3"/>
      <c r="I24" s="85"/>
      <c r="J24" s="65"/>
      <c r="K24" s="111"/>
    </row>
    <row r="25" spans="1:13"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3" ht="24.95" customHeight="1" x14ac:dyDescent="0.25">
      <c r="A26" s="156">
        <v>30000000</v>
      </c>
      <c r="B26" s="156"/>
      <c r="C26" s="156">
        <v>0</v>
      </c>
      <c r="D26" s="152">
        <f>+A26+B26-C26</f>
        <v>30000000</v>
      </c>
      <c r="E26" s="152">
        <f>+I23</f>
        <v>600300</v>
      </c>
      <c r="F26" s="153">
        <f>+E26/D26</f>
        <v>2.001E-2</v>
      </c>
      <c r="G26" s="152">
        <f>+I13</f>
        <v>0</v>
      </c>
      <c r="H26" s="152">
        <f>+D26-E26-G26</f>
        <v>29399700</v>
      </c>
      <c r="I26" s="152">
        <f>+J23</f>
        <v>600300</v>
      </c>
      <c r="J26" s="158">
        <f>+I26/D26</f>
        <v>2.001E-2</v>
      </c>
      <c r="K26" s="152">
        <f>+K23</f>
        <v>0</v>
      </c>
    </row>
    <row r="27" spans="1:13"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AC246-4C18-450A-ADE6-E2071EFE719D}">
  <dimension ref="A1:M27"/>
  <sheetViews>
    <sheetView workbookViewId="0">
      <selection activeCell="I23" sqref="I23:K23"/>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45" t="s">
        <v>196</v>
      </c>
      <c r="B3" s="148" t="s">
        <v>195</v>
      </c>
      <c r="C3" s="145"/>
      <c r="D3" s="145"/>
      <c r="E3" s="146"/>
      <c r="F3" s="146"/>
      <c r="G3" s="146"/>
      <c r="H3" s="146"/>
      <c r="I3" s="146"/>
      <c r="J3" s="146"/>
      <c r="K3" s="147" t="s">
        <v>263</v>
      </c>
    </row>
    <row r="4" spans="1:12" ht="12.75" customHeight="1" x14ac:dyDescent="0.25">
      <c r="A4" s="33"/>
      <c r="B4" s="33"/>
      <c r="C4" s="33"/>
      <c r="D4" s="33"/>
      <c r="E4" s="33"/>
      <c r="F4" s="33"/>
      <c r="G4" s="33"/>
      <c r="H4" s="33"/>
      <c r="I4" s="104"/>
      <c r="J4" s="33"/>
      <c r="K4" s="33"/>
    </row>
    <row r="5" spans="1:12" x14ac:dyDescent="0.25">
      <c r="A5" s="239" t="s">
        <v>22</v>
      </c>
      <c r="B5" s="244" t="s">
        <v>85</v>
      </c>
      <c r="C5" s="173"/>
      <c r="D5" s="239" t="s">
        <v>51</v>
      </c>
      <c r="E5" s="241" t="s">
        <v>30</v>
      </c>
      <c r="F5" s="242"/>
      <c r="G5" s="242"/>
      <c r="H5" s="243"/>
      <c r="I5" s="239" t="s">
        <v>24</v>
      </c>
      <c r="J5" s="246" t="s">
        <v>34</v>
      </c>
      <c r="K5" s="247"/>
    </row>
    <row r="6" spans="1:12" x14ac:dyDescent="0.25">
      <c r="A6" s="240"/>
      <c r="B6" s="245"/>
      <c r="C6" s="174"/>
      <c r="D6" s="240"/>
      <c r="E6" s="241" t="s">
        <v>26</v>
      </c>
      <c r="F6" s="242"/>
      <c r="G6" s="242"/>
      <c r="H6" s="243"/>
      <c r="I6" s="240"/>
      <c r="J6" s="248"/>
      <c r="K6" s="249"/>
    </row>
    <row r="7" spans="1:12" x14ac:dyDescent="0.25">
      <c r="A7" s="90"/>
      <c r="B7" s="172"/>
      <c r="C7" s="98"/>
      <c r="D7" s="97"/>
      <c r="E7" s="139"/>
      <c r="F7" s="91"/>
      <c r="G7" s="91"/>
      <c r="H7" s="92"/>
      <c r="I7" s="93"/>
      <c r="J7" s="97"/>
      <c r="K7" s="93"/>
    </row>
    <row r="8" spans="1:12" x14ac:dyDescent="0.25">
      <c r="A8" s="90"/>
      <c r="B8" s="172"/>
      <c r="C8" s="98"/>
      <c r="D8" s="97"/>
      <c r="E8" s="139"/>
      <c r="F8" s="91"/>
      <c r="G8" s="91"/>
      <c r="H8" s="92"/>
      <c r="I8" s="93"/>
      <c r="J8" s="97"/>
      <c r="K8" s="93"/>
    </row>
    <row r="9" spans="1:12" x14ac:dyDescent="0.25">
      <c r="A9" s="90"/>
      <c r="B9" s="172"/>
      <c r="C9" s="98"/>
      <c r="D9" s="97"/>
      <c r="E9" s="139"/>
      <c r="F9" s="91"/>
      <c r="G9" s="91"/>
      <c r="H9" s="92"/>
      <c r="I9" s="93"/>
      <c r="J9" s="97"/>
      <c r="K9" s="93"/>
    </row>
    <row r="10" spans="1:12" x14ac:dyDescent="0.25">
      <c r="A10" s="43"/>
      <c r="B10" s="105"/>
      <c r="C10" s="83"/>
      <c r="D10" s="45"/>
      <c r="E10" s="106"/>
      <c r="F10" s="80"/>
      <c r="G10" s="80"/>
      <c r="H10" s="84"/>
      <c r="I10" s="70"/>
      <c r="J10" s="39"/>
      <c r="K10" s="44"/>
    </row>
    <row r="11" spans="1:12" x14ac:dyDescent="0.25">
      <c r="A11" s="43"/>
      <c r="B11" s="105"/>
      <c r="C11" s="83"/>
      <c r="D11" s="45"/>
      <c r="E11" s="60"/>
      <c r="F11" s="80"/>
      <c r="G11" s="80"/>
      <c r="H11" s="84"/>
      <c r="I11" s="70"/>
      <c r="J11" s="39"/>
      <c r="K11" s="44"/>
      <c r="L11"/>
    </row>
    <row r="12" spans="1:12" ht="12.75" customHeight="1" x14ac:dyDescent="0.25">
      <c r="A12" s="43"/>
      <c r="B12" s="48"/>
      <c r="C12" s="49"/>
      <c r="D12" s="39"/>
      <c r="E12" s="39"/>
      <c r="F12" s="32"/>
      <c r="G12" s="46"/>
      <c r="H12" s="47"/>
      <c r="I12" s="66"/>
      <c r="J12" s="39"/>
      <c r="K12" s="44"/>
    </row>
    <row r="13" spans="1:12" x14ac:dyDescent="0.25">
      <c r="A13" s="50"/>
      <c r="B13" s="51"/>
      <c r="C13" s="51"/>
      <c r="D13" s="51"/>
      <c r="E13" s="51"/>
      <c r="F13" s="51"/>
      <c r="G13" s="237" t="s">
        <v>86</v>
      </c>
      <c r="H13" s="238"/>
      <c r="I13" s="68">
        <f>SUM(I10:I12)</f>
        <v>0</v>
      </c>
      <c r="J13" s="52"/>
      <c r="K13" s="53"/>
    </row>
    <row r="14" spans="1:12" ht="12.75" customHeight="1" x14ac:dyDescent="0.25">
      <c r="A14" s="3"/>
      <c r="B14" s="3"/>
      <c r="C14" s="3"/>
      <c r="D14" s="3"/>
      <c r="E14" s="3"/>
      <c r="F14" s="3"/>
      <c r="G14" s="3"/>
      <c r="H14" s="3"/>
      <c r="I14" s="22"/>
      <c r="J14" s="32"/>
      <c r="K14" s="44"/>
    </row>
    <row r="15" spans="1:12" x14ac:dyDescent="0.25">
      <c r="A15" s="239" t="s">
        <v>22</v>
      </c>
      <c r="B15" s="30" t="s">
        <v>31</v>
      </c>
      <c r="C15" s="169" t="s">
        <v>27</v>
      </c>
      <c r="D15" s="54" t="s">
        <v>27</v>
      </c>
      <c r="E15" s="241" t="s">
        <v>33</v>
      </c>
      <c r="F15" s="242"/>
      <c r="G15" s="242"/>
      <c r="H15" s="243"/>
      <c r="I15" s="239" t="s">
        <v>24</v>
      </c>
      <c r="J15" s="239" t="s">
        <v>23</v>
      </c>
      <c r="K15" s="169" t="s">
        <v>40</v>
      </c>
    </row>
    <row r="16" spans="1:12" x14ac:dyDescent="0.25">
      <c r="A16" s="240"/>
      <c r="B16" s="170" t="s">
        <v>32</v>
      </c>
      <c r="C16" s="170" t="s">
        <v>29</v>
      </c>
      <c r="D16" s="170" t="s">
        <v>28</v>
      </c>
      <c r="E16" s="241" t="s">
        <v>26</v>
      </c>
      <c r="F16" s="243"/>
      <c r="G16" s="241" t="s">
        <v>25</v>
      </c>
      <c r="H16" s="243"/>
      <c r="I16" s="240"/>
      <c r="J16" s="240"/>
      <c r="K16" s="170" t="s">
        <v>41</v>
      </c>
    </row>
    <row r="17" spans="1:13" x14ac:dyDescent="0.25">
      <c r="A17" s="43"/>
      <c r="B17" s="58"/>
      <c r="C17" s="59"/>
      <c r="D17" s="59"/>
      <c r="E17" s="140"/>
      <c r="F17" s="61"/>
      <c r="G17" s="60"/>
      <c r="H17" s="61"/>
      <c r="I17" s="70"/>
      <c r="J17" s="70"/>
      <c r="K17" s="69">
        <f>+I17-J17</f>
        <v>0</v>
      </c>
    </row>
    <row r="18" spans="1:13" x14ac:dyDescent="0.25">
      <c r="A18" s="43"/>
      <c r="B18" s="159"/>
      <c r="C18" s="59"/>
      <c r="D18" s="59"/>
      <c r="E18" s="106"/>
      <c r="F18" s="61"/>
      <c r="G18" s="60"/>
      <c r="H18" s="61"/>
      <c r="I18" s="70"/>
      <c r="J18" s="70"/>
      <c r="K18" s="69">
        <f t="shared" ref="K18:K22" si="0">+I18-J18</f>
        <v>0</v>
      </c>
      <c r="M18" s="138"/>
    </row>
    <row r="19" spans="1:13" x14ac:dyDescent="0.25">
      <c r="A19" s="43"/>
      <c r="B19" s="159"/>
      <c r="C19" s="59"/>
      <c r="D19" s="59"/>
      <c r="E19" s="39"/>
      <c r="F19" s="61"/>
      <c r="G19" s="60"/>
      <c r="H19" s="61"/>
      <c r="I19" s="70"/>
      <c r="J19" s="70"/>
      <c r="K19" s="69">
        <f t="shared" si="0"/>
        <v>0</v>
      </c>
      <c r="M19" s="138"/>
    </row>
    <row r="20" spans="1:13" x14ac:dyDescent="0.25">
      <c r="A20" s="43"/>
      <c r="B20" s="159"/>
      <c r="C20" s="59"/>
      <c r="D20" s="59"/>
      <c r="E20" s="39"/>
      <c r="F20" s="61"/>
      <c r="G20" s="60"/>
      <c r="H20" s="61"/>
      <c r="I20" s="70"/>
      <c r="J20" s="70"/>
      <c r="K20" s="69">
        <f t="shared" si="0"/>
        <v>0</v>
      </c>
      <c r="M20" s="138"/>
    </row>
    <row r="21" spans="1:13" x14ac:dyDescent="0.25">
      <c r="A21" s="43"/>
      <c r="B21" s="159"/>
      <c r="C21" s="59"/>
      <c r="D21" s="59"/>
      <c r="E21" s="106"/>
      <c r="F21" s="61"/>
      <c r="G21" s="60"/>
      <c r="H21" s="61"/>
      <c r="I21" s="70"/>
      <c r="J21" s="70"/>
      <c r="K21" s="69">
        <f t="shared" si="0"/>
        <v>0</v>
      </c>
      <c r="M21" s="138"/>
    </row>
    <row r="22" spans="1:13" x14ac:dyDescent="0.25">
      <c r="A22" s="43"/>
      <c r="B22" s="159"/>
      <c r="C22" s="59"/>
      <c r="D22" s="59"/>
      <c r="E22" s="106"/>
      <c r="F22" s="61"/>
      <c r="G22" s="60"/>
      <c r="H22" s="61"/>
      <c r="I22" s="70"/>
      <c r="J22" s="70"/>
      <c r="K22" s="69">
        <f t="shared" si="0"/>
        <v>0</v>
      </c>
      <c r="M22" s="138"/>
    </row>
    <row r="23" spans="1:13" x14ac:dyDescent="0.25">
      <c r="A23" s="50"/>
      <c r="B23" s="51"/>
      <c r="C23" s="51"/>
      <c r="D23" s="51"/>
      <c r="E23" s="51"/>
      <c r="F23" s="51"/>
      <c r="G23" s="237" t="s">
        <v>86</v>
      </c>
      <c r="H23" s="238"/>
      <c r="I23" s="72">
        <f>SUM(I17:I22)</f>
        <v>0</v>
      </c>
      <c r="J23" s="72">
        <f t="shared" ref="J23:K23" si="1">SUM(J17:J22)</f>
        <v>0</v>
      </c>
      <c r="K23" s="72">
        <f t="shared" si="1"/>
        <v>0</v>
      </c>
    </row>
    <row r="24" spans="1:13" ht="12.75" customHeight="1" x14ac:dyDescent="0.25">
      <c r="A24" s="3"/>
      <c r="B24" s="3"/>
      <c r="C24" s="3"/>
      <c r="D24" s="3"/>
      <c r="E24" s="3"/>
      <c r="F24" s="3"/>
      <c r="G24" s="3"/>
      <c r="H24" s="3"/>
      <c r="I24" s="85"/>
      <c r="J24" s="65"/>
      <c r="K24" s="111"/>
    </row>
    <row r="25" spans="1:13"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3" ht="24.95" customHeight="1" x14ac:dyDescent="0.25">
      <c r="A26" s="156">
        <v>19391000</v>
      </c>
      <c r="B26" s="156"/>
      <c r="C26" s="156">
        <v>0</v>
      </c>
      <c r="D26" s="152">
        <f>+A26+B26-C26</f>
        <v>19391000</v>
      </c>
      <c r="E26" s="152">
        <f>+I23</f>
        <v>0</v>
      </c>
      <c r="F26" s="153">
        <f>+E26/D26</f>
        <v>0</v>
      </c>
      <c r="G26" s="152">
        <f>+I13</f>
        <v>0</v>
      </c>
      <c r="H26" s="152">
        <f>+D26-E26-G26</f>
        <v>19391000</v>
      </c>
      <c r="I26" s="152">
        <f>+J23</f>
        <v>0</v>
      </c>
      <c r="J26" s="158">
        <f>+I26/D26</f>
        <v>0</v>
      </c>
      <c r="K26" s="152">
        <f>+K23</f>
        <v>0</v>
      </c>
    </row>
    <row r="27" spans="1:13"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3C0B9-235A-4467-9AFF-BDCC1E42BA40}">
  <dimension ref="A1:M27"/>
  <sheetViews>
    <sheetView workbookViewId="0">
      <selection activeCell="I23" sqref="I23:K23"/>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45" t="s">
        <v>198</v>
      </c>
      <c r="B3" s="148" t="s">
        <v>197</v>
      </c>
      <c r="C3" s="145"/>
      <c r="D3" s="145"/>
      <c r="E3" s="146"/>
      <c r="F3" s="146"/>
      <c r="G3" s="146"/>
      <c r="H3" s="146"/>
      <c r="I3" s="146"/>
      <c r="J3" s="146"/>
      <c r="K3" s="147" t="s">
        <v>263</v>
      </c>
    </row>
    <row r="4" spans="1:12" ht="12.75" customHeight="1" x14ac:dyDescent="0.25">
      <c r="A4" s="33"/>
      <c r="B4" s="33"/>
      <c r="C4" s="33"/>
      <c r="D4" s="33"/>
      <c r="E4" s="33"/>
      <c r="F4" s="33"/>
      <c r="G4" s="33"/>
      <c r="H4" s="33"/>
      <c r="I4" s="104"/>
      <c r="J4" s="33"/>
      <c r="K4" s="33"/>
    </row>
    <row r="5" spans="1:12" x14ac:dyDescent="0.25">
      <c r="A5" s="239" t="s">
        <v>22</v>
      </c>
      <c r="B5" s="244" t="s">
        <v>85</v>
      </c>
      <c r="C5" s="173"/>
      <c r="D5" s="239" t="s">
        <v>51</v>
      </c>
      <c r="E5" s="241" t="s">
        <v>30</v>
      </c>
      <c r="F5" s="242"/>
      <c r="G5" s="242"/>
      <c r="H5" s="243"/>
      <c r="I5" s="239" t="s">
        <v>24</v>
      </c>
      <c r="J5" s="246" t="s">
        <v>34</v>
      </c>
      <c r="K5" s="247"/>
    </row>
    <row r="6" spans="1:12" x14ac:dyDescent="0.25">
      <c r="A6" s="240"/>
      <c r="B6" s="245"/>
      <c r="C6" s="174"/>
      <c r="D6" s="240"/>
      <c r="E6" s="241" t="s">
        <v>26</v>
      </c>
      <c r="F6" s="242"/>
      <c r="G6" s="242"/>
      <c r="H6" s="243"/>
      <c r="I6" s="240"/>
      <c r="J6" s="248"/>
      <c r="K6" s="249"/>
    </row>
    <row r="7" spans="1:12" x14ac:dyDescent="0.25">
      <c r="A7" s="90"/>
      <c r="B7" s="172"/>
      <c r="C7" s="98"/>
      <c r="D7" s="97"/>
      <c r="E7" s="139"/>
      <c r="F7" s="91"/>
      <c r="G7" s="91"/>
      <c r="H7" s="92"/>
      <c r="I7" s="93"/>
      <c r="J7" s="97"/>
      <c r="K7" s="93"/>
    </row>
    <row r="8" spans="1:12" x14ac:dyDescent="0.25">
      <c r="A8" s="90"/>
      <c r="B8" s="172"/>
      <c r="C8" s="98"/>
      <c r="D8" s="97"/>
      <c r="E8" s="139"/>
      <c r="F8" s="91"/>
      <c r="G8" s="91"/>
      <c r="H8" s="92"/>
      <c r="I8" s="93"/>
      <c r="J8" s="97"/>
      <c r="K8" s="93"/>
    </row>
    <row r="9" spans="1:12" x14ac:dyDescent="0.25">
      <c r="A9" s="90"/>
      <c r="B9" s="172"/>
      <c r="C9" s="98"/>
      <c r="D9" s="97"/>
      <c r="E9" s="139"/>
      <c r="F9" s="91"/>
      <c r="G9" s="91"/>
      <c r="H9" s="92"/>
      <c r="I9" s="93"/>
      <c r="J9" s="97"/>
      <c r="K9" s="93"/>
    </row>
    <row r="10" spans="1:12" x14ac:dyDescent="0.25">
      <c r="A10" s="43"/>
      <c r="B10" s="105"/>
      <c r="C10" s="83"/>
      <c r="D10" s="45"/>
      <c r="E10" s="106"/>
      <c r="F10" s="80"/>
      <c r="G10" s="80"/>
      <c r="H10" s="84"/>
      <c r="I10" s="70"/>
      <c r="J10" s="39"/>
      <c r="K10" s="44"/>
    </row>
    <row r="11" spans="1:12" x14ac:dyDescent="0.25">
      <c r="A11" s="43"/>
      <c r="B11" s="105"/>
      <c r="C11" s="83"/>
      <c r="D11" s="45"/>
      <c r="E11" s="60"/>
      <c r="F11" s="80"/>
      <c r="G11" s="80"/>
      <c r="H11" s="84"/>
      <c r="I11" s="70"/>
      <c r="J11" s="39"/>
      <c r="K11" s="44"/>
      <c r="L11"/>
    </row>
    <row r="12" spans="1:12" ht="12.75" customHeight="1" x14ac:dyDescent="0.25">
      <c r="A12" s="43"/>
      <c r="B12" s="48"/>
      <c r="C12" s="49"/>
      <c r="D12" s="39"/>
      <c r="E12" s="39"/>
      <c r="F12" s="32"/>
      <c r="G12" s="46"/>
      <c r="H12" s="47"/>
      <c r="I12" s="66"/>
      <c r="J12" s="39"/>
      <c r="K12" s="44"/>
    </row>
    <row r="13" spans="1:12" x14ac:dyDescent="0.25">
      <c r="A13" s="50"/>
      <c r="B13" s="51"/>
      <c r="C13" s="51"/>
      <c r="D13" s="51"/>
      <c r="E13" s="51"/>
      <c r="F13" s="51"/>
      <c r="G13" s="237" t="s">
        <v>86</v>
      </c>
      <c r="H13" s="238"/>
      <c r="I13" s="68">
        <f>SUM(I10:I12)</f>
        <v>0</v>
      </c>
      <c r="J13" s="52"/>
      <c r="K13" s="53"/>
    </row>
    <row r="14" spans="1:12" ht="12.75" customHeight="1" x14ac:dyDescent="0.25">
      <c r="A14" s="3"/>
      <c r="B14" s="3"/>
      <c r="C14" s="3"/>
      <c r="D14" s="3"/>
      <c r="E14" s="3"/>
      <c r="F14" s="3"/>
      <c r="G14" s="3"/>
      <c r="H14" s="3"/>
      <c r="I14" s="22"/>
      <c r="J14" s="32"/>
      <c r="K14" s="44"/>
    </row>
    <row r="15" spans="1:12" x14ac:dyDescent="0.25">
      <c r="A15" s="239" t="s">
        <v>22</v>
      </c>
      <c r="B15" s="30" t="s">
        <v>31</v>
      </c>
      <c r="C15" s="169" t="s">
        <v>27</v>
      </c>
      <c r="D15" s="54" t="s">
        <v>27</v>
      </c>
      <c r="E15" s="241" t="s">
        <v>33</v>
      </c>
      <c r="F15" s="242"/>
      <c r="G15" s="242"/>
      <c r="H15" s="243"/>
      <c r="I15" s="239" t="s">
        <v>24</v>
      </c>
      <c r="J15" s="239" t="s">
        <v>23</v>
      </c>
      <c r="K15" s="169" t="s">
        <v>40</v>
      </c>
    </row>
    <row r="16" spans="1:12" x14ac:dyDescent="0.25">
      <c r="A16" s="240"/>
      <c r="B16" s="170" t="s">
        <v>32</v>
      </c>
      <c r="C16" s="170" t="s">
        <v>29</v>
      </c>
      <c r="D16" s="170" t="s">
        <v>28</v>
      </c>
      <c r="E16" s="241" t="s">
        <v>26</v>
      </c>
      <c r="F16" s="243"/>
      <c r="G16" s="241" t="s">
        <v>25</v>
      </c>
      <c r="H16" s="243"/>
      <c r="I16" s="240"/>
      <c r="J16" s="240"/>
      <c r="K16" s="170" t="s">
        <v>41</v>
      </c>
    </row>
    <row r="17" spans="1:13" x14ac:dyDescent="0.25">
      <c r="A17" s="43"/>
      <c r="B17" s="58"/>
      <c r="C17" s="59"/>
      <c r="D17" s="59"/>
      <c r="E17" s="140"/>
      <c r="F17" s="61"/>
      <c r="G17" s="60"/>
      <c r="H17" s="61"/>
      <c r="I17" s="70"/>
      <c r="J17" s="70"/>
      <c r="K17" s="69">
        <f>+I17-J17</f>
        <v>0</v>
      </c>
    </row>
    <row r="18" spans="1:13" x14ac:dyDescent="0.25">
      <c r="A18" s="43"/>
      <c r="B18" s="159"/>
      <c r="C18" s="59"/>
      <c r="D18" s="59"/>
      <c r="E18" s="106"/>
      <c r="F18" s="61"/>
      <c r="G18" s="60"/>
      <c r="H18" s="61"/>
      <c r="I18" s="70"/>
      <c r="J18" s="70"/>
      <c r="K18" s="69">
        <f t="shared" ref="K18:K22" si="0">+I18-J18</f>
        <v>0</v>
      </c>
      <c r="M18" s="138"/>
    </row>
    <row r="19" spans="1:13" x14ac:dyDescent="0.25">
      <c r="A19" s="43"/>
      <c r="B19" s="159"/>
      <c r="C19" s="59"/>
      <c r="D19" s="59"/>
      <c r="E19" s="39"/>
      <c r="F19" s="61"/>
      <c r="G19" s="60"/>
      <c r="H19" s="61"/>
      <c r="I19" s="70"/>
      <c r="J19" s="70"/>
      <c r="K19" s="69">
        <f t="shared" si="0"/>
        <v>0</v>
      </c>
      <c r="M19" s="138"/>
    </row>
    <row r="20" spans="1:13" x14ac:dyDescent="0.25">
      <c r="A20" s="43"/>
      <c r="B20" s="159"/>
      <c r="C20" s="59"/>
      <c r="D20" s="59"/>
      <c r="E20" s="39"/>
      <c r="F20" s="61"/>
      <c r="G20" s="60"/>
      <c r="H20" s="61"/>
      <c r="I20" s="70"/>
      <c r="J20" s="70"/>
      <c r="K20" s="69">
        <f t="shared" si="0"/>
        <v>0</v>
      </c>
      <c r="M20" s="138"/>
    </row>
    <row r="21" spans="1:13" x14ac:dyDescent="0.25">
      <c r="A21" s="43"/>
      <c r="B21" s="159"/>
      <c r="C21" s="59"/>
      <c r="D21" s="59"/>
      <c r="E21" s="106"/>
      <c r="F21" s="61"/>
      <c r="G21" s="60"/>
      <c r="H21" s="61"/>
      <c r="I21" s="70"/>
      <c r="J21" s="70"/>
      <c r="K21" s="69">
        <f t="shared" si="0"/>
        <v>0</v>
      </c>
      <c r="M21" s="138"/>
    </row>
    <row r="22" spans="1:13" x14ac:dyDescent="0.25">
      <c r="A22" s="43"/>
      <c r="B22" s="159"/>
      <c r="C22" s="59"/>
      <c r="D22" s="59"/>
      <c r="E22" s="106"/>
      <c r="F22" s="61"/>
      <c r="G22" s="60"/>
      <c r="H22" s="61"/>
      <c r="I22" s="70"/>
      <c r="J22" s="70"/>
      <c r="K22" s="69">
        <f t="shared" si="0"/>
        <v>0</v>
      </c>
      <c r="M22" s="138"/>
    </row>
    <row r="23" spans="1:13" x14ac:dyDescent="0.25">
      <c r="A23" s="50"/>
      <c r="B23" s="51"/>
      <c r="C23" s="51"/>
      <c r="D23" s="51"/>
      <c r="E23" s="51"/>
      <c r="F23" s="51"/>
      <c r="G23" s="237" t="s">
        <v>86</v>
      </c>
      <c r="H23" s="238"/>
      <c r="I23" s="72">
        <f>SUM(I17:I22)</f>
        <v>0</v>
      </c>
      <c r="J23" s="72">
        <f t="shared" ref="J23:K23" si="1">SUM(J17:J22)</f>
        <v>0</v>
      </c>
      <c r="K23" s="72">
        <f t="shared" si="1"/>
        <v>0</v>
      </c>
    </row>
    <row r="24" spans="1:13" ht="12.75" customHeight="1" x14ac:dyDescent="0.25">
      <c r="A24" s="3"/>
      <c r="B24" s="3"/>
      <c r="C24" s="3"/>
      <c r="D24" s="3"/>
      <c r="E24" s="3"/>
      <c r="F24" s="3"/>
      <c r="G24" s="3"/>
      <c r="H24" s="3"/>
      <c r="I24" s="85"/>
      <c r="J24" s="65"/>
      <c r="K24" s="111"/>
    </row>
    <row r="25" spans="1:13"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3" ht="24.95" customHeight="1" x14ac:dyDescent="0.25">
      <c r="A26" s="156">
        <v>364705000</v>
      </c>
      <c r="B26" s="156"/>
      <c r="C26" s="156">
        <v>0</v>
      </c>
      <c r="D26" s="152">
        <f>+A26+B26-C26</f>
        <v>364705000</v>
      </c>
      <c r="E26" s="152">
        <f>+I23</f>
        <v>0</v>
      </c>
      <c r="F26" s="153">
        <f>+E26/D26</f>
        <v>0</v>
      </c>
      <c r="G26" s="152">
        <f>+I13</f>
        <v>0</v>
      </c>
      <c r="H26" s="152">
        <f>+D26-E26-G26</f>
        <v>364705000</v>
      </c>
      <c r="I26" s="152">
        <f>+J23</f>
        <v>0</v>
      </c>
      <c r="J26" s="158">
        <f>+I26/D26</f>
        <v>0</v>
      </c>
      <c r="K26" s="152">
        <f>+K23</f>
        <v>0</v>
      </c>
    </row>
    <row r="27" spans="1:13"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5E0C4-F1B7-45AB-98E4-17BBA7B3A563}">
  <dimension ref="A1:M27"/>
  <sheetViews>
    <sheetView workbookViewId="0">
      <selection activeCell="I23" sqref="I23:K23"/>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45" t="s">
        <v>200</v>
      </c>
      <c r="B3" s="148" t="s">
        <v>199</v>
      </c>
      <c r="C3" s="145"/>
      <c r="D3" s="145"/>
      <c r="E3" s="146"/>
      <c r="F3" s="146"/>
      <c r="G3" s="146"/>
      <c r="H3" s="146"/>
      <c r="I3" s="146"/>
      <c r="J3" s="146"/>
      <c r="K3" s="147" t="s">
        <v>263</v>
      </c>
    </row>
    <row r="4" spans="1:12" ht="12.75" customHeight="1" x14ac:dyDescent="0.25">
      <c r="A4" s="33"/>
      <c r="B4" s="33"/>
      <c r="C4" s="33"/>
      <c r="D4" s="33"/>
      <c r="E4" s="33"/>
      <c r="F4" s="33"/>
      <c r="G4" s="33"/>
      <c r="H4" s="33"/>
      <c r="I4" s="104"/>
      <c r="J4" s="33"/>
      <c r="K4" s="33"/>
    </row>
    <row r="5" spans="1:12" x14ac:dyDescent="0.25">
      <c r="A5" s="239" t="s">
        <v>22</v>
      </c>
      <c r="B5" s="244" t="s">
        <v>85</v>
      </c>
      <c r="C5" s="173"/>
      <c r="D5" s="239" t="s">
        <v>51</v>
      </c>
      <c r="E5" s="241" t="s">
        <v>30</v>
      </c>
      <c r="F5" s="242"/>
      <c r="G5" s="242"/>
      <c r="H5" s="243"/>
      <c r="I5" s="239" t="s">
        <v>24</v>
      </c>
      <c r="J5" s="246" t="s">
        <v>34</v>
      </c>
      <c r="K5" s="247"/>
    </row>
    <row r="6" spans="1:12" x14ac:dyDescent="0.25">
      <c r="A6" s="240"/>
      <c r="B6" s="245"/>
      <c r="C6" s="174"/>
      <c r="D6" s="240"/>
      <c r="E6" s="241" t="s">
        <v>26</v>
      </c>
      <c r="F6" s="242"/>
      <c r="G6" s="242"/>
      <c r="H6" s="243"/>
      <c r="I6" s="240"/>
      <c r="J6" s="248"/>
      <c r="K6" s="249"/>
    </row>
    <row r="7" spans="1:12" x14ac:dyDescent="0.25">
      <c r="A7" s="90"/>
      <c r="B7" s="172"/>
      <c r="C7" s="98"/>
      <c r="D7" s="97"/>
      <c r="E7" s="139"/>
      <c r="F7" s="91"/>
      <c r="G7" s="91"/>
      <c r="H7" s="92"/>
      <c r="I7" s="93"/>
      <c r="J7" s="97"/>
      <c r="K7" s="93"/>
    </row>
    <row r="8" spans="1:12" x14ac:dyDescent="0.25">
      <c r="A8" s="90"/>
      <c r="B8" s="172"/>
      <c r="C8" s="98"/>
      <c r="D8" s="97"/>
      <c r="E8" s="139"/>
      <c r="F8" s="91"/>
      <c r="G8" s="91"/>
      <c r="H8" s="92"/>
      <c r="I8" s="93"/>
      <c r="J8" s="97"/>
      <c r="K8" s="93"/>
    </row>
    <row r="9" spans="1:12" x14ac:dyDescent="0.25">
      <c r="A9" s="90"/>
      <c r="B9" s="172"/>
      <c r="C9" s="98"/>
      <c r="D9" s="97"/>
      <c r="E9" s="139"/>
      <c r="F9" s="91"/>
      <c r="G9" s="91"/>
      <c r="H9" s="92"/>
      <c r="I9" s="93"/>
      <c r="J9" s="97"/>
      <c r="K9" s="93"/>
    </row>
    <row r="10" spans="1:12" x14ac:dyDescent="0.25">
      <c r="A10" s="43"/>
      <c r="B10" s="105"/>
      <c r="C10" s="83"/>
      <c r="D10" s="45"/>
      <c r="E10" s="106"/>
      <c r="F10" s="80"/>
      <c r="G10" s="80"/>
      <c r="H10" s="84"/>
      <c r="I10" s="70"/>
      <c r="J10" s="39"/>
      <c r="K10" s="44"/>
    </row>
    <row r="11" spans="1:12" x14ac:dyDescent="0.25">
      <c r="A11" s="43"/>
      <c r="B11" s="105"/>
      <c r="C11" s="83"/>
      <c r="D11" s="45"/>
      <c r="E11" s="60"/>
      <c r="F11" s="80"/>
      <c r="G11" s="80"/>
      <c r="H11" s="84"/>
      <c r="I11" s="70"/>
      <c r="J11" s="39"/>
      <c r="K11" s="44"/>
      <c r="L11"/>
    </row>
    <row r="12" spans="1:12" ht="12.75" customHeight="1" x14ac:dyDescent="0.25">
      <c r="A12" s="43"/>
      <c r="B12" s="48"/>
      <c r="C12" s="49"/>
      <c r="D12" s="39"/>
      <c r="E12" s="39"/>
      <c r="F12" s="32"/>
      <c r="G12" s="46"/>
      <c r="H12" s="47"/>
      <c r="I12" s="66"/>
      <c r="J12" s="39"/>
      <c r="K12" s="44"/>
    </row>
    <row r="13" spans="1:12" x14ac:dyDescent="0.25">
      <c r="A13" s="50"/>
      <c r="B13" s="51"/>
      <c r="C13" s="51"/>
      <c r="D13" s="51"/>
      <c r="E13" s="51"/>
      <c r="F13" s="51"/>
      <c r="G13" s="237" t="s">
        <v>86</v>
      </c>
      <c r="H13" s="238"/>
      <c r="I13" s="68">
        <f>SUM(I10:I12)</f>
        <v>0</v>
      </c>
      <c r="J13" s="52"/>
      <c r="K13" s="53"/>
    </row>
    <row r="14" spans="1:12" ht="12.75" customHeight="1" x14ac:dyDescent="0.25">
      <c r="A14" s="3"/>
      <c r="B14" s="3"/>
      <c r="C14" s="3"/>
      <c r="D14" s="3"/>
      <c r="E14" s="3"/>
      <c r="F14" s="3"/>
      <c r="G14" s="3"/>
      <c r="H14" s="3"/>
      <c r="I14" s="22"/>
      <c r="J14" s="32"/>
      <c r="K14" s="44"/>
    </row>
    <row r="15" spans="1:12" x14ac:dyDescent="0.25">
      <c r="A15" s="239" t="s">
        <v>22</v>
      </c>
      <c r="B15" s="30" t="s">
        <v>31</v>
      </c>
      <c r="C15" s="169" t="s">
        <v>27</v>
      </c>
      <c r="D15" s="54" t="s">
        <v>27</v>
      </c>
      <c r="E15" s="241" t="s">
        <v>33</v>
      </c>
      <c r="F15" s="242"/>
      <c r="G15" s="242"/>
      <c r="H15" s="243"/>
      <c r="I15" s="239" t="s">
        <v>24</v>
      </c>
      <c r="J15" s="239" t="s">
        <v>23</v>
      </c>
      <c r="K15" s="169" t="s">
        <v>40</v>
      </c>
    </row>
    <row r="16" spans="1:12" x14ac:dyDescent="0.25">
      <c r="A16" s="240"/>
      <c r="B16" s="170" t="s">
        <v>32</v>
      </c>
      <c r="C16" s="170" t="s">
        <v>29</v>
      </c>
      <c r="D16" s="170" t="s">
        <v>28</v>
      </c>
      <c r="E16" s="241" t="s">
        <v>26</v>
      </c>
      <c r="F16" s="243"/>
      <c r="G16" s="241" t="s">
        <v>25</v>
      </c>
      <c r="H16" s="243"/>
      <c r="I16" s="240"/>
      <c r="J16" s="240"/>
      <c r="K16" s="170" t="s">
        <v>41</v>
      </c>
    </row>
    <row r="17" spans="1:13" x14ac:dyDescent="0.25">
      <c r="A17" s="43"/>
      <c r="B17" s="58"/>
      <c r="C17" s="59"/>
      <c r="D17" s="59"/>
      <c r="E17" s="140"/>
      <c r="F17" s="61"/>
      <c r="G17" s="60"/>
      <c r="H17" s="61"/>
      <c r="I17" s="70"/>
      <c r="J17" s="70"/>
      <c r="K17" s="69">
        <f>+I17-J17</f>
        <v>0</v>
      </c>
    </row>
    <row r="18" spans="1:13" x14ac:dyDescent="0.25">
      <c r="A18" s="43"/>
      <c r="B18" s="159"/>
      <c r="C18" s="59"/>
      <c r="D18" s="59"/>
      <c r="E18" s="106"/>
      <c r="F18" s="61"/>
      <c r="G18" s="60"/>
      <c r="H18" s="61"/>
      <c r="I18" s="70"/>
      <c r="J18" s="70"/>
      <c r="K18" s="69">
        <f t="shared" ref="K18:K22" si="0">+I18-J18</f>
        <v>0</v>
      </c>
      <c r="M18" s="138"/>
    </row>
    <row r="19" spans="1:13" x14ac:dyDescent="0.25">
      <c r="A19" s="43"/>
      <c r="B19" s="159"/>
      <c r="C19" s="59"/>
      <c r="D19" s="59"/>
      <c r="E19" s="39"/>
      <c r="F19" s="61"/>
      <c r="G19" s="60"/>
      <c r="H19" s="61"/>
      <c r="I19" s="70"/>
      <c r="J19" s="70"/>
      <c r="K19" s="69">
        <f t="shared" si="0"/>
        <v>0</v>
      </c>
      <c r="M19" s="138"/>
    </row>
    <row r="20" spans="1:13" x14ac:dyDescent="0.25">
      <c r="A20" s="43"/>
      <c r="B20" s="159"/>
      <c r="C20" s="59"/>
      <c r="D20" s="59"/>
      <c r="E20" s="39"/>
      <c r="F20" s="61"/>
      <c r="G20" s="60"/>
      <c r="H20" s="61"/>
      <c r="I20" s="70"/>
      <c r="J20" s="70"/>
      <c r="K20" s="69">
        <f t="shared" si="0"/>
        <v>0</v>
      </c>
      <c r="M20" s="138"/>
    </row>
    <row r="21" spans="1:13" x14ac:dyDescent="0.25">
      <c r="A21" s="43"/>
      <c r="B21" s="159"/>
      <c r="C21" s="59"/>
      <c r="D21" s="59"/>
      <c r="E21" s="106"/>
      <c r="F21" s="61"/>
      <c r="G21" s="60"/>
      <c r="H21" s="61"/>
      <c r="I21" s="70"/>
      <c r="J21" s="70"/>
      <c r="K21" s="69">
        <f t="shared" si="0"/>
        <v>0</v>
      </c>
      <c r="M21" s="138"/>
    </row>
    <row r="22" spans="1:13" x14ac:dyDescent="0.25">
      <c r="A22" s="43"/>
      <c r="B22" s="159"/>
      <c r="C22" s="59"/>
      <c r="D22" s="59"/>
      <c r="E22" s="106"/>
      <c r="F22" s="61"/>
      <c r="G22" s="60"/>
      <c r="H22" s="61"/>
      <c r="I22" s="70"/>
      <c r="J22" s="70"/>
      <c r="K22" s="69">
        <f t="shared" si="0"/>
        <v>0</v>
      </c>
      <c r="M22" s="138"/>
    </row>
    <row r="23" spans="1:13" x14ac:dyDescent="0.25">
      <c r="A23" s="50"/>
      <c r="B23" s="51"/>
      <c r="C23" s="51"/>
      <c r="D23" s="51"/>
      <c r="E23" s="51"/>
      <c r="F23" s="51"/>
      <c r="G23" s="237" t="s">
        <v>86</v>
      </c>
      <c r="H23" s="238"/>
      <c r="I23" s="72">
        <f>SUM(I17:I22)</f>
        <v>0</v>
      </c>
      <c r="J23" s="72">
        <f t="shared" ref="J23:K23" si="1">SUM(J17:J22)</f>
        <v>0</v>
      </c>
      <c r="K23" s="72">
        <f t="shared" si="1"/>
        <v>0</v>
      </c>
    </row>
    <row r="24" spans="1:13" ht="12.75" customHeight="1" x14ac:dyDescent="0.25">
      <c r="A24" s="3"/>
      <c r="B24" s="3"/>
      <c r="C24" s="3"/>
      <c r="D24" s="3"/>
      <c r="E24" s="3"/>
      <c r="F24" s="3"/>
      <c r="G24" s="3"/>
      <c r="H24" s="3"/>
      <c r="I24" s="85"/>
      <c r="J24" s="65"/>
      <c r="K24" s="111"/>
    </row>
    <row r="25" spans="1:13"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3" ht="24.95" customHeight="1" x14ac:dyDescent="0.25">
      <c r="A26" s="156">
        <v>672292000</v>
      </c>
      <c r="B26" s="156"/>
      <c r="C26" s="156">
        <v>0</v>
      </c>
      <c r="D26" s="152">
        <f>+A26+B26-C26</f>
        <v>672292000</v>
      </c>
      <c r="E26" s="152">
        <f>+I23</f>
        <v>0</v>
      </c>
      <c r="F26" s="153">
        <f>+E26/D26</f>
        <v>0</v>
      </c>
      <c r="G26" s="152">
        <f>+I13</f>
        <v>0</v>
      </c>
      <c r="H26" s="152">
        <f>+D26-E26-G26</f>
        <v>672292000</v>
      </c>
      <c r="I26" s="152">
        <f>+J23</f>
        <v>0</v>
      </c>
      <c r="J26" s="158">
        <f>+I26/D26</f>
        <v>0</v>
      </c>
      <c r="K26" s="152">
        <f>+K23</f>
        <v>0</v>
      </c>
    </row>
    <row r="27" spans="1:13"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C2220-A499-4361-826B-E0EBDDC15DE4}">
  <dimension ref="A1:M27"/>
  <sheetViews>
    <sheetView workbookViewId="0">
      <selection activeCell="I23" sqref="I23:K23"/>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45" t="s">
        <v>202</v>
      </c>
      <c r="B3" s="148" t="s">
        <v>201</v>
      </c>
      <c r="C3" s="145"/>
      <c r="D3" s="145"/>
      <c r="E3" s="146"/>
      <c r="F3" s="146"/>
      <c r="G3" s="146"/>
      <c r="H3" s="146"/>
      <c r="I3" s="146"/>
      <c r="J3" s="146"/>
      <c r="K3" s="147" t="s">
        <v>263</v>
      </c>
    </row>
    <row r="4" spans="1:12" ht="12.75" customHeight="1" x14ac:dyDescent="0.25">
      <c r="A4" s="33"/>
      <c r="B4" s="33"/>
      <c r="C4" s="33"/>
      <c r="D4" s="33"/>
      <c r="E4" s="33"/>
      <c r="F4" s="33"/>
      <c r="G4" s="33"/>
      <c r="H4" s="33"/>
      <c r="I4" s="104"/>
      <c r="J4" s="33"/>
      <c r="K4" s="33"/>
    </row>
    <row r="5" spans="1:12" x14ac:dyDescent="0.25">
      <c r="A5" s="239" t="s">
        <v>22</v>
      </c>
      <c r="B5" s="244" t="s">
        <v>85</v>
      </c>
      <c r="C5" s="173"/>
      <c r="D5" s="239" t="s">
        <v>51</v>
      </c>
      <c r="E5" s="241" t="s">
        <v>30</v>
      </c>
      <c r="F5" s="242"/>
      <c r="G5" s="242"/>
      <c r="H5" s="243"/>
      <c r="I5" s="239" t="s">
        <v>24</v>
      </c>
      <c r="J5" s="246" t="s">
        <v>34</v>
      </c>
      <c r="K5" s="247"/>
    </row>
    <row r="6" spans="1:12" x14ac:dyDescent="0.25">
      <c r="A6" s="240"/>
      <c r="B6" s="245"/>
      <c r="C6" s="174"/>
      <c r="D6" s="240"/>
      <c r="E6" s="241" t="s">
        <v>26</v>
      </c>
      <c r="F6" s="242"/>
      <c r="G6" s="242"/>
      <c r="H6" s="243"/>
      <c r="I6" s="240"/>
      <c r="J6" s="248"/>
      <c r="K6" s="249"/>
    </row>
    <row r="7" spans="1:12" x14ac:dyDescent="0.25">
      <c r="A7" s="90"/>
      <c r="B7" s="172"/>
      <c r="C7" s="98"/>
      <c r="D7" s="97"/>
      <c r="E7" s="139"/>
      <c r="F7" s="91"/>
      <c r="G7" s="91"/>
      <c r="H7" s="92"/>
      <c r="I7" s="93"/>
      <c r="J7" s="97"/>
      <c r="K7" s="93"/>
    </row>
    <row r="8" spans="1:12" x14ac:dyDescent="0.25">
      <c r="A8" s="90"/>
      <c r="B8" s="172"/>
      <c r="C8" s="98"/>
      <c r="D8" s="97"/>
      <c r="E8" s="139"/>
      <c r="F8" s="91"/>
      <c r="G8" s="91"/>
      <c r="H8" s="92"/>
      <c r="I8" s="93"/>
      <c r="J8" s="97"/>
      <c r="K8" s="93"/>
    </row>
    <row r="9" spans="1:12" x14ac:dyDescent="0.25">
      <c r="A9" s="90"/>
      <c r="B9" s="172"/>
      <c r="C9" s="98"/>
      <c r="D9" s="97"/>
      <c r="E9" s="139"/>
      <c r="F9" s="91"/>
      <c r="G9" s="91"/>
      <c r="H9" s="92"/>
      <c r="I9" s="93"/>
      <c r="J9" s="97"/>
      <c r="K9" s="93"/>
    </row>
    <row r="10" spans="1:12" x14ac:dyDescent="0.25">
      <c r="A10" s="43"/>
      <c r="B10" s="105"/>
      <c r="C10" s="83"/>
      <c r="D10" s="45"/>
      <c r="E10" s="106"/>
      <c r="F10" s="80"/>
      <c r="G10" s="80"/>
      <c r="H10" s="84"/>
      <c r="I10" s="70"/>
      <c r="J10" s="39"/>
      <c r="K10" s="44"/>
    </row>
    <row r="11" spans="1:12" x14ac:dyDescent="0.25">
      <c r="A11" s="43"/>
      <c r="B11" s="105"/>
      <c r="C11" s="83"/>
      <c r="D11" s="45"/>
      <c r="E11" s="60"/>
      <c r="F11" s="80"/>
      <c r="G11" s="80"/>
      <c r="H11" s="84"/>
      <c r="I11" s="70"/>
      <c r="J11" s="39"/>
      <c r="K11" s="44"/>
      <c r="L11"/>
    </row>
    <row r="12" spans="1:12" ht="12.75" customHeight="1" x14ac:dyDescent="0.25">
      <c r="A12" s="43"/>
      <c r="B12" s="48"/>
      <c r="C12" s="49"/>
      <c r="D12" s="39"/>
      <c r="E12" s="39"/>
      <c r="F12" s="32"/>
      <c r="G12" s="46"/>
      <c r="H12" s="47"/>
      <c r="I12" s="66"/>
      <c r="J12" s="39"/>
      <c r="K12" s="44"/>
    </row>
    <row r="13" spans="1:12" x14ac:dyDescent="0.25">
      <c r="A13" s="50"/>
      <c r="B13" s="51"/>
      <c r="C13" s="51"/>
      <c r="D13" s="51"/>
      <c r="E13" s="51"/>
      <c r="F13" s="51"/>
      <c r="G13" s="237" t="s">
        <v>86</v>
      </c>
      <c r="H13" s="238"/>
      <c r="I13" s="68">
        <f>SUM(I10:I12)</f>
        <v>0</v>
      </c>
      <c r="J13" s="52"/>
      <c r="K13" s="53"/>
    </row>
    <row r="14" spans="1:12" ht="12.75" customHeight="1" x14ac:dyDescent="0.25">
      <c r="A14" s="3"/>
      <c r="B14" s="3"/>
      <c r="C14" s="3"/>
      <c r="D14" s="3"/>
      <c r="E14" s="3"/>
      <c r="F14" s="3"/>
      <c r="G14" s="3"/>
      <c r="H14" s="3"/>
      <c r="I14" s="22"/>
      <c r="J14" s="32"/>
      <c r="K14" s="44"/>
    </row>
    <row r="15" spans="1:12" x14ac:dyDescent="0.25">
      <c r="A15" s="239" t="s">
        <v>22</v>
      </c>
      <c r="B15" s="30" t="s">
        <v>31</v>
      </c>
      <c r="C15" s="169" t="s">
        <v>27</v>
      </c>
      <c r="D15" s="54" t="s">
        <v>27</v>
      </c>
      <c r="E15" s="241" t="s">
        <v>33</v>
      </c>
      <c r="F15" s="242"/>
      <c r="G15" s="242"/>
      <c r="H15" s="243"/>
      <c r="I15" s="239" t="s">
        <v>24</v>
      </c>
      <c r="J15" s="239" t="s">
        <v>23</v>
      </c>
      <c r="K15" s="169" t="s">
        <v>40</v>
      </c>
    </row>
    <row r="16" spans="1:12" x14ac:dyDescent="0.25">
      <c r="A16" s="240"/>
      <c r="B16" s="170" t="s">
        <v>32</v>
      </c>
      <c r="C16" s="170" t="s">
        <v>29</v>
      </c>
      <c r="D16" s="170" t="s">
        <v>28</v>
      </c>
      <c r="E16" s="241" t="s">
        <v>26</v>
      </c>
      <c r="F16" s="243"/>
      <c r="G16" s="241" t="s">
        <v>25</v>
      </c>
      <c r="H16" s="243"/>
      <c r="I16" s="240"/>
      <c r="J16" s="240"/>
      <c r="K16" s="170" t="s">
        <v>41</v>
      </c>
    </row>
    <row r="17" spans="1:13" x14ac:dyDescent="0.25">
      <c r="A17" s="43"/>
      <c r="B17" s="58"/>
      <c r="C17" s="59"/>
      <c r="D17" s="59"/>
      <c r="E17" s="140"/>
      <c r="F17" s="61"/>
      <c r="G17" s="60"/>
      <c r="H17" s="61"/>
      <c r="I17" s="70"/>
      <c r="J17" s="70"/>
      <c r="K17" s="69">
        <f>+I17-J17</f>
        <v>0</v>
      </c>
    </row>
    <row r="18" spans="1:13" x14ac:dyDescent="0.25">
      <c r="A18" s="43"/>
      <c r="B18" s="159"/>
      <c r="C18" s="59"/>
      <c r="D18" s="59"/>
      <c r="E18" s="106"/>
      <c r="F18" s="61"/>
      <c r="G18" s="60"/>
      <c r="H18" s="61"/>
      <c r="I18" s="70"/>
      <c r="J18" s="70"/>
      <c r="K18" s="69">
        <f t="shared" ref="K18:K22" si="0">+I18-J18</f>
        <v>0</v>
      </c>
      <c r="M18" s="138"/>
    </row>
    <row r="19" spans="1:13" x14ac:dyDescent="0.25">
      <c r="A19" s="43"/>
      <c r="B19" s="159"/>
      <c r="C19" s="59"/>
      <c r="D19" s="59"/>
      <c r="E19" s="39"/>
      <c r="F19" s="61"/>
      <c r="G19" s="60"/>
      <c r="H19" s="61"/>
      <c r="I19" s="70"/>
      <c r="J19" s="70"/>
      <c r="K19" s="69">
        <f t="shared" si="0"/>
        <v>0</v>
      </c>
      <c r="M19" s="138"/>
    </row>
    <row r="20" spans="1:13" x14ac:dyDescent="0.25">
      <c r="A20" s="43"/>
      <c r="B20" s="159"/>
      <c r="C20" s="59"/>
      <c r="D20" s="59"/>
      <c r="E20" s="39"/>
      <c r="F20" s="61"/>
      <c r="G20" s="60"/>
      <c r="H20" s="61"/>
      <c r="I20" s="70"/>
      <c r="J20" s="70"/>
      <c r="K20" s="69">
        <f t="shared" si="0"/>
        <v>0</v>
      </c>
      <c r="M20" s="138"/>
    </row>
    <row r="21" spans="1:13" x14ac:dyDescent="0.25">
      <c r="A21" s="43"/>
      <c r="B21" s="159"/>
      <c r="C21" s="59"/>
      <c r="D21" s="59"/>
      <c r="E21" s="106"/>
      <c r="F21" s="61"/>
      <c r="G21" s="60"/>
      <c r="H21" s="61"/>
      <c r="I21" s="70"/>
      <c r="J21" s="70"/>
      <c r="K21" s="69">
        <f t="shared" si="0"/>
        <v>0</v>
      </c>
      <c r="M21" s="138"/>
    </row>
    <row r="22" spans="1:13" x14ac:dyDescent="0.25">
      <c r="A22" s="43"/>
      <c r="B22" s="159"/>
      <c r="C22" s="59"/>
      <c r="D22" s="59"/>
      <c r="E22" s="106"/>
      <c r="F22" s="61"/>
      <c r="G22" s="60"/>
      <c r="H22" s="61"/>
      <c r="I22" s="70"/>
      <c r="J22" s="70"/>
      <c r="K22" s="69">
        <f t="shared" si="0"/>
        <v>0</v>
      </c>
      <c r="M22" s="138"/>
    </row>
    <row r="23" spans="1:13" x14ac:dyDescent="0.25">
      <c r="A23" s="50"/>
      <c r="B23" s="51"/>
      <c r="C23" s="51"/>
      <c r="D23" s="51"/>
      <c r="E23" s="51"/>
      <c r="F23" s="51"/>
      <c r="G23" s="237" t="s">
        <v>86</v>
      </c>
      <c r="H23" s="238"/>
      <c r="I23" s="72">
        <f>SUM(I17:I22)</f>
        <v>0</v>
      </c>
      <c r="J23" s="72">
        <f t="shared" ref="J23:K23" si="1">SUM(J17:J22)</f>
        <v>0</v>
      </c>
      <c r="K23" s="72">
        <f t="shared" si="1"/>
        <v>0</v>
      </c>
    </row>
    <row r="24" spans="1:13" ht="12.75" customHeight="1" x14ac:dyDescent="0.25">
      <c r="A24" s="3"/>
      <c r="B24" s="3"/>
      <c r="C24" s="3"/>
      <c r="D24" s="3"/>
      <c r="E24" s="3"/>
      <c r="F24" s="3"/>
      <c r="G24" s="3"/>
      <c r="H24" s="3"/>
      <c r="I24" s="85"/>
      <c r="J24" s="65"/>
      <c r="K24" s="111"/>
    </row>
    <row r="25" spans="1:13"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3" ht="24.95" customHeight="1" x14ac:dyDescent="0.25">
      <c r="A26" s="156">
        <v>309000000</v>
      </c>
      <c r="B26" s="156"/>
      <c r="C26" s="156">
        <v>0</v>
      </c>
      <c r="D26" s="152">
        <f>+A26+B26-C26</f>
        <v>309000000</v>
      </c>
      <c r="E26" s="152">
        <f>+I23</f>
        <v>0</v>
      </c>
      <c r="F26" s="153">
        <f>+E26/D26</f>
        <v>0</v>
      </c>
      <c r="G26" s="152">
        <f>+I13</f>
        <v>0</v>
      </c>
      <c r="H26" s="152">
        <f>+D26-E26-G26</f>
        <v>309000000</v>
      </c>
      <c r="I26" s="152">
        <f>+J23</f>
        <v>0</v>
      </c>
      <c r="J26" s="158">
        <f>+I26/D26</f>
        <v>0</v>
      </c>
      <c r="K26" s="152">
        <f>+K23</f>
        <v>0</v>
      </c>
    </row>
    <row r="27" spans="1:13"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7"/>
  <sheetViews>
    <sheetView zoomScaleNormal="100" workbookViewId="0">
      <selection activeCell="I23" sqref="I23"/>
    </sheetView>
  </sheetViews>
  <sheetFormatPr baseColWidth="10" defaultRowHeight="15" x14ac:dyDescent="0.25"/>
  <cols>
    <col min="1" max="1" width="21.140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45" t="s">
        <v>112</v>
      </c>
      <c r="B3" s="148" t="s">
        <v>114</v>
      </c>
      <c r="C3" s="145"/>
      <c r="D3" s="145"/>
      <c r="E3" s="146"/>
      <c r="F3" s="146"/>
      <c r="G3" s="146"/>
      <c r="H3" s="146"/>
      <c r="I3" s="146"/>
      <c r="J3" s="147"/>
      <c r="K3" s="147" t="s">
        <v>263</v>
      </c>
    </row>
    <row r="4" spans="1:11" ht="12.75" customHeight="1" x14ac:dyDescent="0.25">
      <c r="A4" s="3"/>
      <c r="B4" s="3"/>
      <c r="C4" s="3"/>
      <c r="D4" s="3"/>
      <c r="E4" s="3"/>
      <c r="F4" s="3"/>
      <c r="G4" s="3"/>
      <c r="H4" s="3"/>
      <c r="I4" s="3"/>
      <c r="J4" s="32"/>
      <c r="K4" s="33"/>
    </row>
    <row r="5" spans="1:11" x14ac:dyDescent="0.25">
      <c r="A5" s="239" t="s">
        <v>22</v>
      </c>
      <c r="B5" s="244" t="s">
        <v>85</v>
      </c>
      <c r="C5" s="247"/>
      <c r="D5" s="239" t="s">
        <v>51</v>
      </c>
      <c r="E5" s="241" t="s">
        <v>30</v>
      </c>
      <c r="F5" s="242"/>
      <c r="G5" s="242"/>
      <c r="H5" s="243"/>
      <c r="I5" s="239" t="s">
        <v>24</v>
      </c>
      <c r="J5" s="246" t="s">
        <v>34</v>
      </c>
      <c r="K5" s="247"/>
    </row>
    <row r="6" spans="1:11" x14ac:dyDescent="0.25">
      <c r="A6" s="240"/>
      <c r="B6" s="245"/>
      <c r="C6" s="249"/>
      <c r="D6" s="240"/>
      <c r="E6" s="241" t="s">
        <v>26</v>
      </c>
      <c r="F6" s="242"/>
      <c r="G6" s="242"/>
      <c r="H6" s="243"/>
      <c r="I6" s="240"/>
      <c r="J6" s="248"/>
      <c r="K6" s="249"/>
    </row>
    <row r="7" spans="1:11" x14ac:dyDescent="0.25">
      <c r="A7" s="90"/>
      <c r="B7" s="172"/>
      <c r="C7" s="98"/>
      <c r="D7" s="90"/>
      <c r="E7" s="139"/>
      <c r="F7" s="91"/>
      <c r="G7" s="91"/>
      <c r="H7" s="92"/>
      <c r="I7" s="93"/>
      <c r="J7" s="97"/>
      <c r="K7" s="93"/>
    </row>
    <row r="8" spans="1:11" x14ac:dyDescent="0.25">
      <c r="A8" s="90"/>
      <c r="B8" s="172"/>
      <c r="C8" s="98"/>
      <c r="D8" s="90"/>
      <c r="E8" s="139"/>
      <c r="F8" s="91"/>
      <c r="G8" s="91"/>
      <c r="H8" s="92"/>
      <c r="I8" s="93"/>
      <c r="J8" s="97"/>
      <c r="K8" s="93"/>
    </row>
    <row r="9" spans="1:11" x14ac:dyDescent="0.25">
      <c r="A9" s="90"/>
      <c r="B9" s="172"/>
      <c r="C9" s="98"/>
      <c r="D9" s="90"/>
      <c r="E9" s="139"/>
      <c r="F9" s="91"/>
      <c r="G9" s="91"/>
      <c r="H9" s="92"/>
      <c r="I9" s="93"/>
      <c r="J9" s="97"/>
      <c r="K9" s="93"/>
    </row>
    <row r="10" spans="1:11" x14ac:dyDescent="0.25">
      <c r="A10" s="90"/>
      <c r="B10" s="172"/>
      <c r="C10" s="98"/>
      <c r="D10" s="90"/>
      <c r="E10" s="139"/>
      <c r="F10" s="91"/>
      <c r="G10" s="91"/>
      <c r="H10" s="92"/>
      <c r="I10" s="93"/>
      <c r="J10" s="97"/>
      <c r="K10" s="93"/>
    </row>
    <row r="11" spans="1:11" x14ac:dyDescent="0.25">
      <c r="A11" s="43"/>
      <c r="B11" s="100"/>
      <c r="C11" s="32"/>
      <c r="D11" s="59"/>
      <c r="E11" s="144"/>
      <c r="F11" s="32"/>
      <c r="G11" s="46"/>
      <c r="H11" s="47"/>
      <c r="I11" s="166"/>
      <c r="J11" s="39"/>
      <c r="K11" s="74"/>
    </row>
    <row r="12" spans="1:11" ht="12.75" customHeight="1" x14ac:dyDescent="0.25">
      <c r="A12" s="43"/>
      <c r="B12" s="60"/>
      <c r="C12" s="49"/>
      <c r="D12" s="89"/>
      <c r="E12" s="39"/>
      <c r="F12" s="32"/>
      <c r="G12" s="46"/>
      <c r="H12" s="47"/>
      <c r="I12" s="66"/>
      <c r="J12" s="39"/>
      <c r="K12" s="44"/>
    </row>
    <row r="13" spans="1:11" x14ac:dyDescent="0.25">
      <c r="A13" s="50"/>
      <c r="B13" s="51"/>
      <c r="C13" s="33"/>
      <c r="D13" s="51"/>
      <c r="E13" s="51"/>
      <c r="F13" s="51"/>
      <c r="G13" s="237" t="s">
        <v>86</v>
      </c>
      <c r="H13" s="238"/>
      <c r="I13" s="68">
        <f>SUM(I11:I12)</f>
        <v>0</v>
      </c>
      <c r="J13" s="52"/>
      <c r="K13" s="53"/>
    </row>
    <row r="14" spans="1:11" ht="12.75" customHeight="1" x14ac:dyDescent="0.25">
      <c r="A14" s="51"/>
      <c r="B14" s="51"/>
      <c r="C14" s="51"/>
      <c r="D14" s="51"/>
      <c r="E14" s="51"/>
      <c r="F14" s="51"/>
      <c r="G14" s="51"/>
      <c r="H14" s="51"/>
      <c r="I14" s="109"/>
      <c r="J14" s="111"/>
      <c r="K14" s="51"/>
    </row>
    <row r="15" spans="1:11" x14ac:dyDescent="0.25">
      <c r="A15" s="239" t="s">
        <v>22</v>
      </c>
      <c r="B15" s="30" t="s">
        <v>31</v>
      </c>
      <c r="C15" s="55" t="s">
        <v>27</v>
      </c>
      <c r="D15" s="54" t="s">
        <v>27</v>
      </c>
      <c r="E15" s="241" t="s">
        <v>33</v>
      </c>
      <c r="F15" s="242"/>
      <c r="G15" s="242"/>
      <c r="H15" s="243"/>
      <c r="I15" s="239" t="s">
        <v>24</v>
      </c>
      <c r="J15" s="239" t="s">
        <v>23</v>
      </c>
      <c r="K15" s="55" t="s">
        <v>40</v>
      </c>
    </row>
    <row r="16" spans="1:11" x14ac:dyDescent="0.25">
      <c r="A16" s="240"/>
      <c r="B16" s="56" t="s">
        <v>32</v>
      </c>
      <c r="C16" s="56" t="s">
        <v>29</v>
      </c>
      <c r="D16" s="56" t="s">
        <v>28</v>
      </c>
      <c r="E16" s="241" t="s">
        <v>26</v>
      </c>
      <c r="F16" s="243"/>
      <c r="G16" s="241" t="s">
        <v>25</v>
      </c>
      <c r="H16" s="243"/>
      <c r="I16" s="240"/>
      <c r="J16" s="240"/>
      <c r="K16" s="56" t="s">
        <v>41</v>
      </c>
    </row>
    <row r="17" spans="1:11" x14ac:dyDescent="0.25">
      <c r="A17" s="43"/>
      <c r="B17" s="58"/>
      <c r="C17" s="59"/>
      <c r="D17" s="59"/>
      <c r="E17" s="144"/>
      <c r="F17" s="61"/>
      <c r="G17" s="144"/>
      <c r="H17" s="61"/>
      <c r="I17" s="66"/>
      <c r="J17" s="66"/>
      <c r="K17" s="69"/>
    </row>
    <row r="18" spans="1:11" x14ac:dyDescent="0.25">
      <c r="A18" s="43"/>
      <c r="B18" s="58"/>
      <c r="C18" s="59" t="s">
        <v>111</v>
      </c>
      <c r="D18" s="59"/>
      <c r="E18" s="144"/>
      <c r="F18" s="61"/>
      <c r="G18" s="144"/>
      <c r="H18" s="61"/>
      <c r="I18" s="66"/>
      <c r="J18" s="66"/>
      <c r="K18" s="69"/>
    </row>
    <row r="19" spans="1:11" x14ac:dyDescent="0.25">
      <c r="A19" s="43"/>
      <c r="B19" s="58"/>
      <c r="C19" s="59"/>
      <c r="D19" s="59"/>
      <c r="E19" s="144"/>
      <c r="F19" s="61"/>
      <c r="G19" s="144"/>
      <c r="H19" s="61"/>
      <c r="I19" s="66"/>
      <c r="J19" s="66"/>
      <c r="K19" s="69"/>
    </row>
    <row r="20" spans="1:11" x14ac:dyDescent="0.25">
      <c r="A20" s="43"/>
      <c r="B20" s="58"/>
      <c r="C20" s="59"/>
      <c r="D20" s="59"/>
      <c r="E20" s="144"/>
      <c r="F20" s="61"/>
      <c r="G20" s="144"/>
      <c r="H20" s="61"/>
      <c r="I20" s="66"/>
      <c r="J20" s="66"/>
      <c r="K20" s="69"/>
    </row>
    <row r="21" spans="1:11" x14ac:dyDescent="0.25">
      <c r="A21" s="43"/>
      <c r="B21" s="58"/>
      <c r="C21" s="59"/>
      <c r="D21" s="59"/>
      <c r="E21" s="144"/>
      <c r="F21" s="61"/>
      <c r="G21" s="144"/>
      <c r="H21" s="61"/>
      <c r="I21" s="66"/>
      <c r="J21" s="66"/>
      <c r="K21" s="69"/>
    </row>
    <row r="22" spans="1:11" x14ac:dyDescent="0.25">
      <c r="A22" s="43"/>
      <c r="B22" s="58"/>
      <c r="C22" s="59"/>
      <c r="D22" s="59"/>
      <c r="E22" s="39"/>
      <c r="F22" s="61"/>
      <c r="G22" s="39"/>
      <c r="H22" s="61"/>
      <c r="I22" s="69"/>
      <c r="J22" s="69"/>
      <c r="K22" s="69"/>
    </row>
    <row r="23" spans="1:11" x14ac:dyDescent="0.25">
      <c r="A23" s="50"/>
      <c r="B23" s="51"/>
      <c r="C23" s="51"/>
      <c r="D23" s="51"/>
      <c r="E23" s="51"/>
      <c r="F23" s="51"/>
      <c r="G23" s="237" t="s">
        <v>86</v>
      </c>
      <c r="H23" s="238"/>
      <c r="I23" s="72">
        <f>SUM(I17:I22)</f>
        <v>0</v>
      </c>
      <c r="J23" s="72">
        <f>SUM(J17:J22)</f>
        <v>0</v>
      </c>
      <c r="K23" s="72">
        <f>SUM(K17:K22)</f>
        <v>0</v>
      </c>
    </row>
    <row r="24" spans="1:11" ht="12.75" customHeight="1" x14ac:dyDescent="0.25">
      <c r="A24" s="3"/>
      <c r="B24" s="3"/>
      <c r="C24" s="3"/>
      <c r="D24" s="3"/>
      <c r="E24" s="3"/>
      <c r="F24" s="3"/>
      <c r="G24" s="3"/>
      <c r="H24" s="3"/>
      <c r="I24" s="22"/>
      <c r="J24" s="81"/>
      <c r="K24" s="51"/>
    </row>
    <row r="25" spans="1:11"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1" ht="24.95" customHeight="1" x14ac:dyDescent="0.25">
      <c r="A26" s="156"/>
      <c r="B26" s="156"/>
      <c r="C26" s="156">
        <v>0</v>
      </c>
      <c r="D26" s="152">
        <f>+A26+B26-C26</f>
        <v>0</v>
      </c>
      <c r="E26" s="152">
        <f>+I23</f>
        <v>0</v>
      </c>
      <c r="F26" s="153" t="e">
        <f>+E26/D26</f>
        <v>#DIV/0!</v>
      </c>
      <c r="G26" s="152">
        <f>+I13</f>
        <v>0</v>
      </c>
      <c r="H26" s="152">
        <f>+D26-E26-G26</f>
        <v>0</v>
      </c>
      <c r="I26" s="157">
        <f>+J23</f>
        <v>0</v>
      </c>
      <c r="J26" s="158" t="e">
        <f>+I26/D26</f>
        <v>#DIV/0!</v>
      </c>
      <c r="K26" s="157">
        <f>+K23</f>
        <v>0</v>
      </c>
    </row>
    <row r="27" spans="1:11" x14ac:dyDescent="0.25">
      <c r="A27" s="155">
        <v>1</v>
      </c>
      <c r="B27" s="155">
        <v>2</v>
      </c>
      <c r="C27" s="155">
        <v>3</v>
      </c>
      <c r="D27" s="155" t="s">
        <v>35</v>
      </c>
      <c r="E27" s="155">
        <v>5</v>
      </c>
      <c r="F27" s="155" t="s">
        <v>49</v>
      </c>
      <c r="G27" s="155">
        <v>7</v>
      </c>
      <c r="H27" s="155" t="s">
        <v>50</v>
      </c>
      <c r="I27" s="155">
        <v>9</v>
      </c>
      <c r="J27" s="155" t="s">
        <v>74</v>
      </c>
      <c r="K27" s="155" t="s">
        <v>75</v>
      </c>
    </row>
  </sheetData>
  <mergeCells count="16">
    <mergeCell ref="G23:H23"/>
    <mergeCell ref="E15:H15"/>
    <mergeCell ref="E16:F16"/>
    <mergeCell ref="G16:H16"/>
    <mergeCell ref="E5:H5"/>
    <mergeCell ref="E6:H6"/>
    <mergeCell ref="G13:H13"/>
    <mergeCell ref="J15:J16"/>
    <mergeCell ref="I15:I16"/>
    <mergeCell ref="A15:A16"/>
    <mergeCell ref="B5:B6"/>
    <mergeCell ref="D5:D6"/>
    <mergeCell ref="I5:I6"/>
    <mergeCell ref="J5:K6"/>
    <mergeCell ref="A5:A6"/>
    <mergeCell ref="C5:C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E4B59-9AB7-4FA3-A316-F0A93F4B253D}">
  <dimension ref="A1:M27"/>
  <sheetViews>
    <sheetView workbookViewId="0">
      <selection activeCell="I23" sqref="I23:K23"/>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45" t="s">
        <v>204</v>
      </c>
      <c r="B3" s="148" t="s">
        <v>203</v>
      </c>
      <c r="C3" s="145"/>
      <c r="D3" s="145"/>
      <c r="E3" s="146"/>
      <c r="F3" s="146"/>
      <c r="G3" s="146"/>
      <c r="H3" s="146"/>
      <c r="I3" s="146"/>
      <c r="J3" s="146"/>
      <c r="K3" s="147" t="s">
        <v>263</v>
      </c>
    </row>
    <row r="4" spans="1:12" ht="12.75" customHeight="1" x14ac:dyDescent="0.25">
      <c r="A4" s="33"/>
      <c r="B4" s="33"/>
      <c r="C4" s="33"/>
      <c r="D4" s="33"/>
      <c r="E4" s="33"/>
      <c r="F4" s="33"/>
      <c r="G4" s="33"/>
      <c r="H4" s="33"/>
      <c r="I4" s="104"/>
      <c r="J4" s="33"/>
      <c r="K4" s="33"/>
    </row>
    <row r="5" spans="1:12" x14ac:dyDescent="0.25">
      <c r="A5" s="239" t="s">
        <v>22</v>
      </c>
      <c r="B5" s="244" t="s">
        <v>85</v>
      </c>
      <c r="C5" s="173"/>
      <c r="D5" s="239" t="s">
        <v>51</v>
      </c>
      <c r="E5" s="241" t="s">
        <v>30</v>
      </c>
      <c r="F5" s="242"/>
      <c r="G5" s="242"/>
      <c r="H5" s="243"/>
      <c r="I5" s="239" t="s">
        <v>24</v>
      </c>
      <c r="J5" s="246" t="s">
        <v>34</v>
      </c>
      <c r="K5" s="247"/>
    </row>
    <row r="6" spans="1:12" x14ac:dyDescent="0.25">
      <c r="A6" s="240"/>
      <c r="B6" s="245"/>
      <c r="C6" s="174"/>
      <c r="D6" s="240"/>
      <c r="E6" s="241" t="s">
        <v>26</v>
      </c>
      <c r="F6" s="242"/>
      <c r="G6" s="242"/>
      <c r="H6" s="243"/>
      <c r="I6" s="240"/>
      <c r="J6" s="248"/>
      <c r="K6" s="249"/>
    </row>
    <row r="7" spans="1:12" x14ac:dyDescent="0.25">
      <c r="A7" s="90"/>
      <c r="B7" s="172"/>
      <c r="C7" s="98"/>
      <c r="D7" s="97"/>
      <c r="E7" s="139"/>
      <c r="F7" s="91"/>
      <c r="G7" s="91"/>
      <c r="H7" s="92"/>
      <c r="I7" s="93"/>
      <c r="J7" s="97"/>
      <c r="K7" s="93"/>
    </row>
    <row r="8" spans="1:12" x14ac:dyDescent="0.25">
      <c r="A8" s="90"/>
      <c r="B8" s="172"/>
      <c r="C8" s="98"/>
      <c r="D8" s="97"/>
      <c r="E8" s="139"/>
      <c r="F8" s="91"/>
      <c r="G8" s="91"/>
      <c r="H8" s="92"/>
      <c r="I8" s="93"/>
      <c r="J8" s="97"/>
      <c r="K8" s="93"/>
    </row>
    <row r="9" spans="1:12" x14ac:dyDescent="0.25">
      <c r="A9" s="90"/>
      <c r="B9" s="172"/>
      <c r="C9" s="98"/>
      <c r="D9" s="97"/>
      <c r="E9" s="139"/>
      <c r="F9" s="91"/>
      <c r="G9" s="91"/>
      <c r="H9" s="92"/>
      <c r="I9" s="93"/>
      <c r="J9" s="97"/>
      <c r="K9" s="93"/>
    </row>
    <row r="10" spans="1:12" x14ac:dyDescent="0.25">
      <c r="A10" s="43"/>
      <c r="B10" s="105"/>
      <c r="C10" s="83"/>
      <c r="D10" s="45"/>
      <c r="E10" s="106"/>
      <c r="F10" s="80"/>
      <c r="G10" s="80"/>
      <c r="H10" s="84"/>
      <c r="I10" s="70"/>
      <c r="J10" s="39"/>
      <c r="K10" s="44"/>
    </row>
    <row r="11" spans="1:12" x14ac:dyDescent="0.25">
      <c r="A11" s="43"/>
      <c r="B11" s="105"/>
      <c r="C11" s="83"/>
      <c r="D11" s="45"/>
      <c r="E11" s="60"/>
      <c r="F11" s="80"/>
      <c r="G11" s="80"/>
      <c r="H11" s="84"/>
      <c r="I11" s="70"/>
      <c r="J11" s="39"/>
      <c r="K11" s="44"/>
      <c r="L11"/>
    </row>
    <row r="12" spans="1:12" ht="12.75" customHeight="1" x14ac:dyDescent="0.25">
      <c r="A12" s="43"/>
      <c r="B12" s="48"/>
      <c r="C12" s="49"/>
      <c r="D12" s="39"/>
      <c r="E12" s="39"/>
      <c r="F12" s="32"/>
      <c r="G12" s="46"/>
      <c r="H12" s="47"/>
      <c r="I12" s="66"/>
      <c r="J12" s="39"/>
      <c r="K12" s="44"/>
    </row>
    <row r="13" spans="1:12" x14ac:dyDescent="0.25">
      <c r="A13" s="50"/>
      <c r="B13" s="51"/>
      <c r="C13" s="51"/>
      <c r="D13" s="51"/>
      <c r="E13" s="51"/>
      <c r="F13" s="51"/>
      <c r="G13" s="237" t="s">
        <v>86</v>
      </c>
      <c r="H13" s="238"/>
      <c r="I13" s="68">
        <f>SUM(I10:I12)</f>
        <v>0</v>
      </c>
      <c r="J13" s="52"/>
      <c r="K13" s="53"/>
    </row>
    <row r="14" spans="1:12" ht="12.75" customHeight="1" x14ac:dyDescent="0.25">
      <c r="A14" s="3"/>
      <c r="B14" s="3"/>
      <c r="C14" s="3"/>
      <c r="D14" s="3"/>
      <c r="E14" s="3"/>
      <c r="F14" s="3"/>
      <c r="G14" s="3"/>
      <c r="H14" s="3"/>
      <c r="I14" s="22"/>
      <c r="J14" s="32"/>
      <c r="K14" s="44"/>
    </row>
    <row r="15" spans="1:12" x14ac:dyDescent="0.25">
      <c r="A15" s="239" t="s">
        <v>22</v>
      </c>
      <c r="B15" s="30" t="s">
        <v>31</v>
      </c>
      <c r="C15" s="169" t="s">
        <v>27</v>
      </c>
      <c r="D15" s="54" t="s">
        <v>27</v>
      </c>
      <c r="E15" s="241" t="s">
        <v>33</v>
      </c>
      <c r="F15" s="242"/>
      <c r="G15" s="242"/>
      <c r="H15" s="243"/>
      <c r="I15" s="239" t="s">
        <v>24</v>
      </c>
      <c r="J15" s="239" t="s">
        <v>23</v>
      </c>
      <c r="K15" s="169" t="s">
        <v>40</v>
      </c>
    </row>
    <row r="16" spans="1:12" x14ac:dyDescent="0.25">
      <c r="A16" s="240"/>
      <c r="B16" s="170" t="s">
        <v>32</v>
      </c>
      <c r="C16" s="170" t="s">
        <v>29</v>
      </c>
      <c r="D16" s="170" t="s">
        <v>28</v>
      </c>
      <c r="E16" s="241" t="s">
        <v>26</v>
      </c>
      <c r="F16" s="243"/>
      <c r="G16" s="241" t="s">
        <v>25</v>
      </c>
      <c r="H16" s="243"/>
      <c r="I16" s="240"/>
      <c r="J16" s="240"/>
      <c r="K16" s="170" t="s">
        <v>41</v>
      </c>
    </row>
    <row r="17" spans="1:13" x14ac:dyDescent="0.25">
      <c r="A17" s="43"/>
      <c r="B17" s="58"/>
      <c r="C17" s="59"/>
      <c r="D17" s="59"/>
      <c r="E17" s="140"/>
      <c r="F17" s="61"/>
      <c r="G17" s="60"/>
      <c r="H17" s="61"/>
      <c r="I17" s="70"/>
      <c r="J17" s="70"/>
      <c r="K17" s="69">
        <f>+I17-J17</f>
        <v>0</v>
      </c>
    </row>
    <row r="18" spans="1:13" x14ac:dyDescent="0.25">
      <c r="A18" s="43"/>
      <c r="B18" s="159"/>
      <c r="C18" s="59"/>
      <c r="D18" s="59"/>
      <c r="E18" s="106"/>
      <c r="F18" s="61"/>
      <c r="G18" s="60"/>
      <c r="H18" s="61"/>
      <c r="I18" s="70"/>
      <c r="J18" s="70"/>
      <c r="K18" s="69">
        <f t="shared" ref="K18:K22" si="0">+I18-J18</f>
        <v>0</v>
      </c>
      <c r="M18" s="138"/>
    </row>
    <row r="19" spans="1:13" x14ac:dyDescent="0.25">
      <c r="A19" s="43"/>
      <c r="B19" s="159"/>
      <c r="C19" s="59"/>
      <c r="D19" s="59"/>
      <c r="E19" s="39"/>
      <c r="F19" s="61"/>
      <c r="G19" s="60"/>
      <c r="H19" s="61"/>
      <c r="I19" s="70"/>
      <c r="J19" s="70"/>
      <c r="K19" s="69">
        <f t="shared" si="0"/>
        <v>0</v>
      </c>
      <c r="M19" s="138"/>
    </row>
    <row r="20" spans="1:13" x14ac:dyDescent="0.25">
      <c r="A20" s="43"/>
      <c r="B20" s="159"/>
      <c r="C20" s="59"/>
      <c r="D20" s="59"/>
      <c r="E20" s="39"/>
      <c r="F20" s="61"/>
      <c r="G20" s="60"/>
      <c r="H20" s="61"/>
      <c r="I20" s="70"/>
      <c r="J20" s="70"/>
      <c r="K20" s="69">
        <f t="shared" si="0"/>
        <v>0</v>
      </c>
      <c r="M20" s="138"/>
    </row>
    <row r="21" spans="1:13" x14ac:dyDescent="0.25">
      <c r="A21" s="43"/>
      <c r="B21" s="159"/>
      <c r="C21" s="59"/>
      <c r="D21" s="59"/>
      <c r="E21" s="106"/>
      <c r="F21" s="61"/>
      <c r="G21" s="60"/>
      <c r="H21" s="61"/>
      <c r="I21" s="70"/>
      <c r="J21" s="70"/>
      <c r="K21" s="69">
        <f t="shared" si="0"/>
        <v>0</v>
      </c>
      <c r="M21" s="138"/>
    </row>
    <row r="22" spans="1:13" x14ac:dyDescent="0.25">
      <c r="A22" s="43"/>
      <c r="B22" s="159"/>
      <c r="C22" s="59"/>
      <c r="D22" s="59"/>
      <c r="E22" s="106"/>
      <c r="F22" s="61"/>
      <c r="G22" s="60"/>
      <c r="H22" s="61"/>
      <c r="I22" s="70"/>
      <c r="J22" s="70"/>
      <c r="K22" s="69">
        <f t="shared" si="0"/>
        <v>0</v>
      </c>
      <c r="M22" s="138"/>
    </row>
    <row r="23" spans="1:13" x14ac:dyDescent="0.25">
      <c r="A23" s="50"/>
      <c r="B23" s="51"/>
      <c r="C23" s="51"/>
      <c r="D23" s="51"/>
      <c r="E23" s="51"/>
      <c r="F23" s="51"/>
      <c r="G23" s="237" t="s">
        <v>86</v>
      </c>
      <c r="H23" s="238"/>
      <c r="I23" s="72">
        <f>SUM(I17:I22)</f>
        <v>0</v>
      </c>
      <c r="J23" s="72">
        <f t="shared" ref="J23:K23" si="1">SUM(J17:J22)</f>
        <v>0</v>
      </c>
      <c r="K23" s="72">
        <f t="shared" si="1"/>
        <v>0</v>
      </c>
    </row>
    <row r="24" spans="1:13" ht="12.75" customHeight="1" x14ac:dyDescent="0.25">
      <c r="A24" s="3"/>
      <c r="B24" s="3"/>
      <c r="C24" s="3"/>
      <c r="D24" s="3"/>
      <c r="E24" s="3"/>
      <c r="F24" s="3"/>
      <c r="G24" s="3"/>
      <c r="H24" s="3"/>
      <c r="I24" s="85"/>
      <c r="J24" s="65"/>
      <c r="K24" s="111"/>
    </row>
    <row r="25" spans="1:13"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3" ht="24.95" customHeight="1" x14ac:dyDescent="0.25">
      <c r="A26" s="156">
        <v>2183000</v>
      </c>
      <c r="B26" s="156"/>
      <c r="C26" s="156">
        <v>0</v>
      </c>
      <c r="D26" s="152">
        <f>+A26+B26-C26</f>
        <v>2183000</v>
      </c>
      <c r="E26" s="152">
        <f>+I23</f>
        <v>0</v>
      </c>
      <c r="F26" s="153">
        <f>+E26/D26</f>
        <v>0</v>
      </c>
      <c r="G26" s="152">
        <f>+I13</f>
        <v>0</v>
      </c>
      <c r="H26" s="152">
        <f>+D26-E26-G26</f>
        <v>2183000</v>
      </c>
      <c r="I26" s="152">
        <f>+J23</f>
        <v>0</v>
      </c>
      <c r="J26" s="158">
        <f>+I26/D26</f>
        <v>0</v>
      </c>
      <c r="K26" s="152">
        <f>+K23</f>
        <v>0</v>
      </c>
    </row>
    <row r="27" spans="1:13"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7"/>
  <sheetViews>
    <sheetView zoomScaleNormal="100" workbookViewId="0">
      <selection activeCell="I23" sqref="I23"/>
    </sheetView>
  </sheetViews>
  <sheetFormatPr baseColWidth="10" defaultRowHeight="15" x14ac:dyDescent="0.25"/>
  <cols>
    <col min="1" max="1" width="17.855468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45" t="s">
        <v>110</v>
      </c>
      <c r="B3" s="145" t="s">
        <v>52</v>
      </c>
      <c r="C3" s="145"/>
      <c r="D3" s="145"/>
      <c r="E3" s="146"/>
      <c r="F3" s="146"/>
      <c r="G3" s="146"/>
      <c r="H3" s="146"/>
      <c r="I3" s="146"/>
      <c r="J3" s="147"/>
      <c r="K3" s="147" t="s">
        <v>263</v>
      </c>
    </row>
    <row r="4" spans="1:11" ht="12.75" customHeight="1" x14ac:dyDescent="0.25">
      <c r="A4" s="3"/>
      <c r="B4" s="3"/>
      <c r="C4" s="3"/>
      <c r="D4" s="3"/>
      <c r="E4" s="3"/>
      <c r="F4" s="3"/>
      <c r="G4" s="3"/>
      <c r="H4" s="3"/>
      <c r="I4" s="3"/>
      <c r="J4" s="32"/>
      <c r="K4" s="33"/>
    </row>
    <row r="5" spans="1:11" x14ac:dyDescent="0.25">
      <c r="A5" s="239" t="s">
        <v>22</v>
      </c>
      <c r="B5" s="244" t="s">
        <v>85</v>
      </c>
      <c r="C5" s="34"/>
      <c r="D5" s="239" t="s">
        <v>51</v>
      </c>
      <c r="E5" s="241" t="s">
        <v>30</v>
      </c>
      <c r="F5" s="242"/>
      <c r="G5" s="242"/>
      <c r="H5" s="243"/>
      <c r="I5" s="239" t="s">
        <v>24</v>
      </c>
      <c r="J5" s="246" t="s">
        <v>34</v>
      </c>
      <c r="K5" s="247"/>
    </row>
    <row r="6" spans="1:11" x14ac:dyDescent="0.25">
      <c r="A6" s="240"/>
      <c r="B6" s="250"/>
      <c r="C6" s="93"/>
      <c r="D6" s="240"/>
      <c r="E6" s="241" t="s">
        <v>26</v>
      </c>
      <c r="F6" s="242"/>
      <c r="G6" s="242"/>
      <c r="H6" s="243"/>
      <c r="I6" s="240"/>
      <c r="J6" s="248"/>
      <c r="K6" s="249"/>
    </row>
    <row r="7" spans="1:11" ht="12.75" customHeight="1" x14ac:dyDescent="0.25">
      <c r="A7" s="162"/>
      <c r="B7" s="160"/>
      <c r="C7" s="161"/>
      <c r="D7" s="73"/>
      <c r="E7" s="39"/>
      <c r="F7" s="32"/>
      <c r="G7" s="46"/>
      <c r="H7" s="47"/>
      <c r="I7" s="66"/>
      <c r="J7" s="39"/>
      <c r="K7" s="44"/>
    </row>
    <row r="8" spans="1:11" ht="12.75" customHeight="1" x14ac:dyDescent="0.25">
      <c r="A8" s="162"/>
      <c r="B8" s="175"/>
      <c r="C8" s="167"/>
      <c r="D8" s="73"/>
      <c r="E8" s="39"/>
      <c r="F8" s="32"/>
      <c r="G8" s="46"/>
      <c r="H8" s="47"/>
      <c r="I8" s="66"/>
      <c r="J8" s="39"/>
      <c r="K8" s="44"/>
    </row>
    <row r="9" spans="1:11" ht="12.75" customHeight="1" x14ac:dyDescent="0.25">
      <c r="A9" s="162"/>
      <c r="B9" s="175"/>
      <c r="C9" s="167"/>
      <c r="D9" s="73"/>
      <c r="E9" s="39"/>
      <c r="F9" s="32"/>
      <c r="G9" s="46"/>
      <c r="H9" s="47"/>
      <c r="I9" s="66"/>
      <c r="J9" s="39"/>
      <c r="K9" s="44"/>
    </row>
    <row r="10" spans="1:11" ht="12.75" customHeight="1" x14ac:dyDescent="0.25">
      <c r="A10" s="162"/>
      <c r="B10" s="168"/>
      <c r="C10" s="167"/>
      <c r="D10" s="73"/>
      <c r="E10" s="39"/>
      <c r="F10" s="32"/>
      <c r="G10" s="46"/>
      <c r="H10" s="47"/>
      <c r="I10" s="66"/>
      <c r="J10" s="39"/>
      <c r="K10" s="44"/>
    </row>
    <row r="11" spans="1:11" ht="12.75" customHeight="1" x14ac:dyDescent="0.25">
      <c r="A11" s="162"/>
      <c r="B11" s="168"/>
      <c r="C11" s="167"/>
      <c r="D11" s="73"/>
      <c r="E11" s="39"/>
      <c r="F11" s="32"/>
      <c r="G11" s="46"/>
      <c r="H11" s="47"/>
      <c r="I11" s="66"/>
      <c r="J11" s="39"/>
      <c r="K11" s="44"/>
    </row>
    <row r="12" spans="1:11" ht="12.75" customHeight="1" x14ac:dyDescent="0.25">
      <c r="A12" s="162"/>
      <c r="B12" s="163"/>
      <c r="C12" s="164"/>
      <c r="D12" s="73"/>
      <c r="E12" s="39"/>
      <c r="F12" s="32"/>
      <c r="G12" s="46"/>
      <c r="H12" s="47"/>
      <c r="I12" s="66"/>
      <c r="J12" s="39"/>
      <c r="K12" s="44"/>
    </row>
    <row r="13" spans="1:11" x14ac:dyDescent="0.25">
      <c r="A13" s="50"/>
      <c r="B13" s="33"/>
      <c r="C13" s="33"/>
      <c r="D13" s="51"/>
      <c r="E13" s="51"/>
      <c r="F13" s="51"/>
      <c r="G13" s="237" t="s">
        <v>86</v>
      </c>
      <c r="H13" s="238"/>
      <c r="I13" s="68">
        <f>SUM(I7:I12)</f>
        <v>0</v>
      </c>
      <c r="J13" s="52"/>
      <c r="K13" s="53"/>
    </row>
    <row r="14" spans="1:11" ht="12.75" customHeight="1" x14ac:dyDescent="0.25">
      <c r="A14" s="3"/>
      <c r="B14" s="3"/>
      <c r="C14" s="3"/>
      <c r="D14" s="3"/>
      <c r="E14" s="3"/>
      <c r="F14" s="3"/>
      <c r="G14" s="3"/>
      <c r="H14" s="3"/>
      <c r="I14" s="3"/>
      <c r="J14" s="32"/>
      <c r="K14" s="44"/>
    </row>
    <row r="15" spans="1:11" x14ac:dyDescent="0.25">
      <c r="A15" s="239" t="s">
        <v>22</v>
      </c>
      <c r="B15" s="30" t="s">
        <v>31</v>
      </c>
      <c r="C15" s="55" t="s">
        <v>27</v>
      </c>
      <c r="D15" s="54" t="s">
        <v>27</v>
      </c>
      <c r="E15" s="241" t="s">
        <v>33</v>
      </c>
      <c r="F15" s="242"/>
      <c r="G15" s="242"/>
      <c r="H15" s="243"/>
      <c r="I15" s="239" t="s">
        <v>24</v>
      </c>
      <c r="J15" s="239" t="s">
        <v>23</v>
      </c>
      <c r="K15" s="55" t="s">
        <v>40</v>
      </c>
    </row>
    <row r="16" spans="1:11" x14ac:dyDescent="0.25">
      <c r="A16" s="240"/>
      <c r="B16" s="56" t="s">
        <v>32</v>
      </c>
      <c r="C16" s="56" t="s">
        <v>29</v>
      </c>
      <c r="D16" s="56" t="s">
        <v>28</v>
      </c>
      <c r="E16" s="241" t="s">
        <v>26</v>
      </c>
      <c r="F16" s="243"/>
      <c r="G16" s="241" t="s">
        <v>25</v>
      </c>
      <c r="H16" s="243"/>
      <c r="I16" s="240"/>
      <c r="J16" s="240"/>
      <c r="K16" s="56" t="s">
        <v>41</v>
      </c>
    </row>
    <row r="17" spans="1:11" ht="12.75" customHeight="1" x14ac:dyDescent="0.25">
      <c r="A17" s="36"/>
      <c r="B17" s="36"/>
      <c r="C17" s="36"/>
      <c r="D17" s="36"/>
      <c r="E17" s="39"/>
      <c r="F17" s="44"/>
      <c r="G17" s="39"/>
      <c r="H17" s="44"/>
      <c r="I17" s="57"/>
      <c r="J17" s="57"/>
      <c r="K17" s="69">
        <f>+I17-J17</f>
        <v>0</v>
      </c>
    </row>
    <row r="18" spans="1:11" x14ac:dyDescent="0.25">
      <c r="A18" s="77"/>
      <c r="B18" s="58"/>
      <c r="C18" s="59"/>
      <c r="D18" s="59"/>
      <c r="E18" s="39"/>
      <c r="F18" s="44"/>
      <c r="G18" s="60"/>
      <c r="H18" s="61"/>
      <c r="I18" s="69"/>
      <c r="J18" s="69"/>
      <c r="K18" s="69">
        <f t="shared" ref="K18:K22" si="0">+I18-J18</f>
        <v>0</v>
      </c>
    </row>
    <row r="19" spans="1:11" x14ac:dyDescent="0.25">
      <c r="A19" s="77"/>
      <c r="B19" s="58"/>
      <c r="C19" s="59"/>
      <c r="D19" s="59"/>
      <c r="E19" s="39"/>
      <c r="F19" s="44"/>
      <c r="G19" s="60"/>
      <c r="H19" s="61"/>
      <c r="I19" s="70"/>
      <c r="J19" s="70"/>
      <c r="K19" s="69">
        <f t="shared" si="0"/>
        <v>0</v>
      </c>
    </row>
    <row r="20" spans="1:11" x14ac:dyDescent="0.25">
      <c r="A20" s="77"/>
      <c r="B20" s="58"/>
      <c r="C20" s="59"/>
      <c r="D20" s="59"/>
      <c r="E20" s="39"/>
      <c r="F20" s="44"/>
      <c r="G20" s="60"/>
      <c r="H20" s="61"/>
      <c r="I20" s="69"/>
      <c r="J20" s="69"/>
      <c r="K20" s="69">
        <f t="shared" si="0"/>
        <v>0</v>
      </c>
    </row>
    <row r="21" spans="1:11" x14ac:dyDescent="0.25">
      <c r="A21" s="77"/>
      <c r="B21" s="58"/>
      <c r="C21" s="59"/>
      <c r="D21" s="59"/>
      <c r="E21"/>
      <c r="F21" s="61"/>
      <c r="G21"/>
      <c r="H21" s="61"/>
      <c r="I21" s="71"/>
      <c r="J21" s="69"/>
      <c r="K21" s="69">
        <f t="shared" si="0"/>
        <v>0</v>
      </c>
    </row>
    <row r="22" spans="1:11" x14ac:dyDescent="0.25">
      <c r="A22" s="43"/>
      <c r="B22" s="58"/>
      <c r="C22" s="59"/>
      <c r="D22" s="59"/>
      <c r="E22" s="39"/>
      <c r="F22" s="61"/>
      <c r="G22" s="60"/>
      <c r="H22" s="61"/>
      <c r="I22" s="62"/>
      <c r="J22" s="69"/>
      <c r="K22" s="69">
        <f t="shared" si="0"/>
        <v>0</v>
      </c>
    </row>
    <row r="23" spans="1:11" x14ac:dyDescent="0.25">
      <c r="A23" s="50"/>
      <c r="B23" s="51"/>
      <c r="C23" s="51"/>
      <c r="D23" s="51"/>
      <c r="E23" s="51"/>
      <c r="F23" s="51"/>
      <c r="G23" s="237" t="s">
        <v>86</v>
      </c>
      <c r="H23" s="238"/>
      <c r="I23" s="72">
        <f>SUM(I17:I22)</f>
        <v>0</v>
      </c>
      <c r="J23" s="72">
        <f>SUM(J17:J22)</f>
        <v>0</v>
      </c>
      <c r="K23" s="72">
        <f>SUM(K17:K22)</f>
        <v>0</v>
      </c>
    </row>
    <row r="24" spans="1:11" ht="12.75" customHeight="1" x14ac:dyDescent="0.25">
      <c r="A24" s="3"/>
      <c r="B24" s="3"/>
      <c r="C24" s="3"/>
      <c r="D24" s="3"/>
      <c r="E24" s="3"/>
      <c r="F24" s="3"/>
      <c r="G24" s="3"/>
      <c r="H24" s="3"/>
      <c r="I24" s="3"/>
      <c r="J24" s="65"/>
      <c r="K24" s="51"/>
    </row>
    <row r="25" spans="1:11"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1" ht="24.95" customHeight="1" x14ac:dyDescent="0.25">
      <c r="A26" s="151">
        <v>78770000</v>
      </c>
      <c r="B26" s="151"/>
      <c r="C26" s="151">
        <v>0</v>
      </c>
      <c r="D26" s="152">
        <f>+A26+B26-C26</f>
        <v>78770000</v>
      </c>
      <c r="E26" s="152">
        <f>+I23</f>
        <v>0</v>
      </c>
      <c r="F26" s="153">
        <f>+E26/D26</f>
        <v>0</v>
      </c>
      <c r="G26" s="152">
        <f>+I13</f>
        <v>0</v>
      </c>
      <c r="H26" s="152">
        <f>+D26-E26-G26</f>
        <v>78770000</v>
      </c>
      <c r="I26" s="152">
        <f>+J23</f>
        <v>0</v>
      </c>
      <c r="J26" s="154">
        <f>+I26/D26</f>
        <v>0</v>
      </c>
      <c r="K26" s="152">
        <f>+K23</f>
        <v>0</v>
      </c>
    </row>
    <row r="27" spans="1:11"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I5:I6"/>
    <mergeCell ref="J5:K6"/>
    <mergeCell ref="E6:H6"/>
    <mergeCell ref="I15:I16"/>
    <mergeCell ref="J15:J16"/>
    <mergeCell ref="E16:F16"/>
    <mergeCell ref="G16:H16"/>
    <mergeCell ref="G23:H23"/>
    <mergeCell ref="A5:A6"/>
    <mergeCell ref="B5:B6"/>
    <mergeCell ref="D5:D6"/>
    <mergeCell ref="A15:A16"/>
    <mergeCell ref="E15:H15"/>
    <mergeCell ref="G13:H13"/>
    <mergeCell ref="E5:H5"/>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60AAC-3D97-4CD7-A704-1B7CEC1DF6C4}">
  <dimension ref="A1:M27"/>
  <sheetViews>
    <sheetView workbookViewId="0">
      <selection activeCell="I23" sqref="I23:K23"/>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45" t="s">
        <v>206</v>
      </c>
      <c r="B3" s="148" t="s">
        <v>205</v>
      </c>
      <c r="C3" s="145"/>
      <c r="D3" s="145"/>
      <c r="E3" s="146"/>
      <c r="F3" s="146"/>
      <c r="G3" s="146"/>
      <c r="H3" s="146"/>
      <c r="I3" s="146"/>
      <c r="J3" s="146"/>
      <c r="K3" s="147" t="s">
        <v>263</v>
      </c>
    </row>
    <row r="4" spans="1:12" ht="12.75" customHeight="1" x14ac:dyDescent="0.25">
      <c r="A4" s="33"/>
      <c r="B4" s="33"/>
      <c r="C4" s="33"/>
      <c r="D4" s="33"/>
      <c r="E4" s="33"/>
      <c r="F4" s="33"/>
      <c r="G4" s="33"/>
      <c r="H4" s="33"/>
      <c r="I4" s="104"/>
      <c r="J4" s="33"/>
      <c r="K4" s="33"/>
    </row>
    <row r="5" spans="1:12" x14ac:dyDescent="0.25">
      <c r="A5" s="239" t="s">
        <v>22</v>
      </c>
      <c r="B5" s="244" t="s">
        <v>85</v>
      </c>
      <c r="C5" s="173"/>
      <c r="D5" s="239" t="s">
        <v>51</v>
      </c>
      <c r="E5" s="241" t="s">
        <v>30</v>
      </c>
      <c r="F5" s="242"/>
      <c r="G5" s="242"/>
      <c r="H5" s="243"/>
      <c r="I5" s="239" t="s">
        <v>24</v>
      </c>
      <c r="J5" s="246" t="s">
        <v>34</v>
      </c>
      <c r="K5" s="247"/>
    </row>
    <row r="6" spans="1:12" x14ac:dyDescent="0.25">
      <c r="A6" s="240"/>
      <c r="B6" s="245"/>
      <c r="C6" s="174"/>
      <c r="D6" s="240"/>
      <c r="E6" s="241" t="s">
        <v>26</v>
      </c>
      <c r="F6" s="242"/>
      <c r="G6" s="242"/>
      <c r="H6" s="243"/>
      <c r="I6" s="240"/>
      <c r="J6" s="248"/>
      <c r="K6" s="249"/>
    </row>
    <row r="7" spans="1:12" x14ac:dyDescent="0.25">
      <c r="A7" s="90"/>
      <c r="B7" s="172"/>
      <c r="C7" s="98"/>
      <c r="D7" s="97"/>
      <c r="E7" s="139"/>
      <c r="F7" s="91"/>
      <c r="G7" s="91"/>
      <c r="H7" s="92"/>
      <c r="I7" s="93"/>
      <c r="J7" s="97"/>
      <c r="K7" s="93"/>
    </row>
    <row r="8" spans="1:12" x14ac:dyDescent="0.25">
      <c r="A8" s="90"/>
      <c r="B8" s="172"/>
      <c r="C8" s="98"/>
      <c r="D8" s="97"/>
      <c r="E8" s="139"/>
      <c r="F8" s="91"/>
      <c r="G8" s="91"/>
      <c r="H8" s="92"/>
      <c r="I8" s="93"/>
      <c r="J8" s="97"/>
      <c r="K8" s="93"/>
    </row>
    <row r="9" spans="1:12" x14ac:dyDescent="0.25">
      <c r="A9" s="90"/>
      <c r="B9" s="172"/>
      <c r="C9" s="98"/>
      <c r="D9" s="97"/>
      <c r="E9" s="139"/>
      <c r="F9" s="91"/>
      <c r="G9" s="91"/>
      <c r="H9" s="92"/>
      <c r="I9" s="93"/>
      <c r="J9" s="97"/>
      <c r="K9" s="93"/>
    </row>
    <row r="10" spans="1:12" x14ac:dyDescent="0.25">
      <c r="A10" s="43"/>
      <c r="B10" s="105"/>
      <c r="C10" s="83"/>
      <c r="D10" s="45"/>
      <c r="E10" s="106"/>
      <c r="F10" s="80"/>
      <c r="G10" s="80"/>
      <c r="H10" s="84"/>
      <c r="I10" s="70"/>
      <c r="J10" s="39"/>
      <c r="K10" s="44"/>
    </row>
    <row r="11" spans="1:12" x14ac:dyDescent="0.25">
      <c r="A11" s="43"/>
      <c r="B11" s="105"/>
      <c r="C11" s="83"/>
      <c r="D11" s="45"/>
      <c r="E11" s="60"/>
      <c r="F11" s="80"/>
      <c r="G11" s="80"/>
      <c r="H11" s="84"/>
      <c r="I11" s="70"/>
      <c r="J11" s="39"/>
      <c r="K11" s="44"/>
      <c r="L11"/>
    </row>
    <row r="12" spans="1:12" ht="12.75" customHeight="1" x14ac:dyDescent="0.25">
      <c r="A12" s="43"/>
      <c r="B12" s="48"/>
      <c r="C12" s="49"/>
      <c r="D12" s="39"/>
      <c r="E12" s="39"/>
      <c r="F12" s="32"/>
      <c r="G12" s="46"/>
      <c r="H12" s="47"/>
      <c r="I12" s="66"/>
      <c r="J12" s="39"/>
      <c r="K12" s="44"/>
    </row>
    <row r="13" spans="1:12" x14ac:dyDescent="0.25">
      <c r="A13" s="50"/>
      <c r="B13" s="51"/>
      <c r="C13" s="51"/>
      <c r="D13" s="51"/>
      <c r="E13" s="51"/>
      <c r="F13" s="51"/>
      <c r="G13" s="237" t="s">
        <v>86</v>
      </c>
      <c r="H13" s="238"/>
      <c r="I13" s="68">
        <f>SUM(I10:I12)</f>
        <v>0</v>
      </c>
      <c r="J13" s="52"/>
      <c r="K13" s="53"/>
    </row>
    <row r="14" spans="1:12" ht="12.75" customHeight="1" x14ac:dyDescent="0.25">
      <c r="A14" s="3"/>
      <c r="B14" s="3"/>
      <c r="C14" s="3"/>
      <c r="D14" s="3"/>
      <c r="E14" s="3"/>
      <c r="F14" s="3"/>
      <c r="G14" s="3"/>
      <c r="H14" s="3"/>
      <c r="I14" s="22"/>
      <c r="J14" s="32"/>
      <c r="K14" s="44"/>
    </row>
    <row r="15" spans="1:12" x14ac:dyDescent="0.25">
      <c r="A15" s="239" t="s">
        <v>22</v>
      </c>
      <c r="B15" s="30" t="s">
        <v>31</v>
      </c>
      <c r="C15" s="169" t="s">
        <v>27</v>
      </c>
      <c r="D15" s="54" t="s">
        <v>27</v>
      </c>
      <c r="E15" s="241" t="s">
        <v>33</v>
      </c>
      <c r="F15" s="242"/>
      <c r="G15" s="242"/>
      <c r="H15" s="243"/>
      <c r="I15" s="239" t="s">
        <v>24</v>
      </c>
      <c r="J15" s="239" t="s">
        <v>23</v>
      </c>
      <c r="K15" s="169" t="s">
        <v>40</v>
      </c>
    </row>
    <row r="16" spans="1:12" x14ac:dyDescent="0.25">
      <c r="A16" s="240"/>
      <c r="B16" s="170" t="s">
        <v>32</v>
      </c>
      <c r="C16" s="170" t="s">
        <v>29</v>
      </c>
      <c r="D16" s="170" t="s">
        <v>28</v>
      </c>
      <c r="E16" s="241" t="s">
        <v>26</v>
      </c>
      <c r="F16" s="243"/>
      <c r="G16" s="241" t="s">
        <v>25</v>
      </c>
      <c r="H16" s="243"/>
      <c r="I16" s="240"/>
      <c r="J16" s="240"/>
      <c r="K16" s="170" t="s">
        <v>41</v>
      </c>
    </row>
    <row r="17" spans="1:13" x14ac:dyDescent="0.25">
      <c r="A17" s="43"/>
      <c r="B17" s="58"/>
      <c r="C17" s="59"/>
      <c r="D17" s="59"/>
      <c r="E17" s="140"/>
      <c r="F17" s="61"/>
      <c r="G17" s="60"/>
      <c r="H17" s="61"/>
      <c r="I17" s="70"/>
      <c r="J17" s="70"/>
      <c r="K17" s="69">
        <f>+I17-J17</f>
        <v>0</v>
      </c>
    </row>
    <row r="18" spans="1:13" x14ac:dyDescent="0.25">
      <c r="A18" s="43"/>
      <c r="B18" s="159"/>
      <c r="C18" s="59"/>
      <c r="D18" s="59"/>
      <c r="E18" s="106"/>
      <c r="F18" s="61"/>
      <c r="G18" s="60"/>
      <c r="H18" s="61"/>
      <c r="I18" s="70"/>
      <c r="J18" s="70"/>
      <c r="K18" s="69">
        <f t="shared" ref="K18:K22" si="0">+I18-J18</f>
        <v>0</v>
      </c>
      <c r="M18" s="138"/>
    </row>
    <row r="19" spans="1:13" x14ac:dyDescent="0.25">
      <c r="A19" s="43"/>
      <c r="B19" s="159"/>
      <c r="C19" s="59"/>
      <c r="D19" s="59"/>
      <c r="E19" s="39"/>
      <c r="F19" s="61"/>
      <c r="G19" s="60"/>
      <c r="H19" s="61"/>
      <c r="I19" s="70"/>
      <c r="J19" s="70"/>
      <c r="K19" s="69">
        <f t="shared" si="0"/>
        <v>0</v>
      </c>
      <c r="M19" s="138"/>
    </row>
    <row r="20" spans="1:13" x14ac:dyDescent="0.25">
      <c r="A20" s="43"/>
      <c r="B20" s="159"/>
      <c r="C20" s="59"/>
      <c r="D20" s="59"/>
      <c r="E20" s="39"/>
      <c r="F20" s="61"/>
      <c r="G20" s="60"/>
      <c r="H20" s="61"/>
      <c r="I20" s="70"/>
      <c r="J20" s="70"/>
      <c r="K20" s="69">
        <f t="shared" si="0"/>
        <v>0</v>
      </c>
      <c r="M20" s="138"/>
    </row>
    <row r="21" spans="1:13" x14ac:dyDescent="0.25">
      <c r="A21" s="43"/>
      <c r="B21" s="159"/>
      <c r="C21" s="59"/>
      <c r="D21" s="59"/>
      <c r="E21" s="106"/>
      <c r="F21" s="61"/>
      <c r="G21" s="60"/>
      <c r="H21" s="61"/>
      <c r="I21" s="70"/>
      <c r="J21" s="70"/>
      <c r="K21" s="69">
        <f t="shared" si="0"/>
        <v>0</v>
      </c>
      <c r="M21" s="138"/>
    </row>
    <row r="22" spans="1:13" x14ac:dyDescent="0.25">
      <c r="A22" s="43"/>
      <c r="B22" s="159"/>
      <c r="C22" s="59"/>
      <c r="D22" s="59"/>
      <c r="E22" s="106"/>
      <c r="F22" s="61"/>
      <c r="G22" s="60"/>
      <c r="H22" s="61"/>
      <c r="I22" s="70"/>
      <c r="J22" s="70"/>
      <c r="K22" s="69">
        <f t="shared" si="0"/>
        <v>0</v>
      </c>
      <c r="M22" s="138"/>
    </row>
    <row r="23" spans="1:13" x14ac:dyDescent="0.25">
      <c r="A23" s="50"/>
      <c r="B23" s="51"/>
      <c r="C23" s="51"/>
      <c r="D23" s="51"/>
      <c r="E23" s="51"/>
      <c r="F23" s="51"/>
      <c r="G23" s="237" t="s">
        <v>86</v>
      </c>
      <c r="H23" s="238"/>
      <c r="I23" s="72">
        <f>SUM(I17:I22)</f>
        <v>0</v>
      </c>
      <c r="J23" s="72">
        <f t="shared" ref="J23:K23" si="1">SUM(J17:J22)</f>
        <v>0</v>
      </c>
      <c r="K23" s="72">
        <f t="shared" si="1"/>
        <v>0</v>
      </c>
    </row>
    <row r="24" spans="1:13" ht="12.75" customHeight="1" x14ac:dyDescent="0.25">
      <c r="A24" s="3"/>
      <c r="B24" s="3"/>
      <c r="C24" s="3"/>
      <c r="D24" s="3"/>
      <c r="E24" s="3"/>
      <c r="F24" s="3"/>
      <c r="G24" s="3"/>
      <c r="H24" s="3"/>
      <c r="I24" s="85"/>
      <c r="J24" s="65"/>
      <c r="K24" s="111"/>
    </row>
    <row r="25" spans="1:13"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3" ht="24.95" customHeight="1" x14ac:dyDescent="0.25">
      <c r="A26" s="156">
        <v>212180000</v>
      </c>
      <c r="B26" s="156"/>
      <c r="C26" s="156">
        <v>0</v>
      </c>
      <c r="D26" s="152">
        <f>+A26+B26-C26</f>
        <v>212180000</v>
      </c>
      <c r="E26" s="152">
        <f>+I23</f>
        <v>0</v>
      </c>
      <c r="F26" s="153">
        <f>+E26/D26</f>
        <v>0</v>
      </c>
      <c r="G26" s="152">
        <f>+I13</f>
        <v>0</v>
      </c>
      <c r="H26" s="152">
        <f>+D26-E26-G26</f>
        <v>212180000</v>
      </c>
      <c r="I26" s="152">
        <f>+J23</f>
        <v>0</v>
      </c>
      <c r="J26" s="158">
        <f>+I26/D26</f>
        <v>0</v>
      </c>
      <c r="K26" s="152">
        <f>+K23</f>
        <v>0</v>
      </c>
    </row>
    <row r="27" spans="1:13"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40"/>
  <sheetViews>
    <sheetView workbookViewId="0">
      <selection activeCell="J21" sqref="J21"/>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45" t="s">
        <v>117</v>
      </c>
      <c r="B3" s="148" t="s">
        <v>118</v>
      </c>
      <c r="C3" s="145"/>
      <c r="D3" s="145"/>
      <c r="E3" s="146"/>
      <c r="F3" s="146"/>
      <c r="G3" s="146"/>
      <c r="H3" s="146"/>
      <c r="I3" s="146"/>
      <c r="J3" s="146"/>
      <c r="K3" s="147" t="s">
        <v>263</v>
      </c>
    </row>
    <row r="4" spans="1:11" ht="12.75" customHeight="1" x14ac:dyDescent="0.25">
      <c r="A4" s="33"/>
      <c r="B4" s="33"/>
      <c r="C4" s="33"/>
      <c r="D4" s="33"/>
      <c r="E4" s="33"/>
      <c r="F4" s="33"/>
      <c r="G4" s="108"/>
      <c r="H4" s="33"/>
      <c r="I4" s="104"/>
      <c r="J4" s="33"/>
      <c r="K4" s="33"/>
    </row>
    <row r="5" spans="1:11" x14ac:dyDescent="0.25">
      <c r="A5" s="239" t="s">
        <v>22</v>
      </c>
      <c r="B5" s="246" t="s">
        <v>85</v>
      </c>
      <c r="C5" s="247"/>
      <c r="D5" s="239" t="s">
        <v>51</v>
      </c>
      <c r="E5" s="241" t="s">
        <v>30</v>
      </c>
      <c r="F5" s="242"/>
      <c r="G5" s="242"/>
      <c r="H5" s="243"/>
      <c r="I5" s="239" t="s">
        <v>24</v>
      </c>
      <c r="J5" s="246" t="s">
        <v>34</v>
      </c>
      <c r="K5" s="247"/>
    </row>
    <row r="6" spans="1:11" x14ac:dyDescent="0.25">
      <c r="A6" s="240"/>
      <c r="B6" s="248"/>
      <c r="C6" s="249"/>
      <c r="D6" s="240"/>
      <c r="E6" s="241" t="s">
        <v>26</v>
      </c>
      <c r="F6" s="242"/>
      <c r="G6" s="242"/>
      <c r="H6" s="243"/>
      <c r="I6" s="240"/>
      <c r="J6" s="248"/>
      <c r="K6" s="249"/>
    </row>
    <row r="7" spans="1:11" x14ac:dyDescent="0.25">
      <c r="A7" s="97"/>
      <c r="B7" s="171"/>
      <c r="C7" s="173"/>
      <c r="D7" s="169"/>
      <c r="E7" s="101"/>
      <c r="F7" s="102"/>
      <c r="G7" s="102"/>
      <c r="H7" s="103"/>
      <c r="I7" s="169"/>
      <c r="J7" s="98"/>
      <c r="K7" s="93"/>
    </row>
    <row r="8" spans="1:11" x14ac:dyDescent="0.25">
      <c r="A8" s="97"/>
      <c r="B8" s="172"/>
      <c r="C8" s="93"/>
      <c r="D8" s="90"/>
      <c r="E8" s="139"/>
      <c r="F8" s="91"/>
      <c r="G8" s="91"/>
      <c r="H8" s="92"/>
      <c r="I8" s="90"/>
      <c r="J8" s="98"/>
      <c r="K8" s="93"/>
    </row>
    <row r="9" spans="1:11" x14ac:dyDescent="0.25">
      <c r="A9" s="97"/>
      <c r="B9" s="172"/>
      <c r="C9" s="93"/>
      <c r="D9" s="90"/>
      <c r="E9" s="139"/>
      <c r="F9" s="91"/>
      <c r="G9" s="91"/>
      <c r="H9" s="92"/>
      <c r="I9" s="90"/>
      <c r="J9" s="98"/>
      <c r="K9" s="93"/>
    </row>
    <row r="10" spans="1:11" x14ac:dyDescent="0.25">
      <c r="A10" s="97"/>
      <c r="B10" s="172"/>
      <c r="C10" s="93"/>
      <c r="D10" s="90"/>
      <c r="E10" s="139"/>
      <c r="F10" s="91"/>
      <c r="G10" s="91"/>
      <c r="H10" s="92"/>
      <c r="I10" s="90"/>
      <c r="J10" s="98"/>
      <c r="K10" s="93"/>
    </row>
    <row r="11" spans="1:11" x14ac:dyDescent="0.25">
      <c r="B11" s="172"/>
      <c r="C11" s="93"/>
      <c r="D11" s="178"/>
      <c r="E11" s="139"/>
      <c r="F11" s="91"/>
      <c r="G11" s="91"/>
      <c r="H11" s="92"/>
      <c r="I11" s="178"/>
      <c r="J11" s="98"/>
      <c r="K11" s="93"/>
    </row>
    <row r="12" spans="1:11" ht="12.75" customHeight="1" x14ac:dyDescent="0.25">
      <c r="A12" s="88"/>
      <c r="B12" s="48"/>
      <c r="C12" s="49"/>
      <c r="D12" s="63"/>
      <c r="E12" s="48"/>
      <c r="F12" s="33"/>
      <c r="G12" s="104"/>
      <c r="H12" s="53"/>
      <c r="I12" s="179"/>
      <c r="J12" s="32"/>
      <c r="K12" s="44"/>
    </row>
    <row r="13" spans="1:11" x14ac:dyDescent="0.25">
      <c r="A13" s="50"/>
      <c r="B13" s="33"/>
      <c r="C13" s="33"/>
      <c r="D13" s="51"/>
      <c r="E13" s="51"/>
      <c r="F13" s="51"/>
      <c r="G13" s="237" t="s">
        <v>86</v>
      </c>
      <c r="H13" s="238"/>
      <c r="I13" s="68">
        <f>SUM(I7:I12)</f>
        <v>0</v>
      </c>
      <c r="J13" s="52"/>
      <c r="K13" s="53"/>
    </row>
    <row r="14" spans="1:11" ht="12.75" customHeight="1" x14ac:dyDescent="0.25">
      <c r="A14" s="3"/>
      <c r="B14" s="3"/>
      <c r="C14" s="3"/>
      <c r="D14" s="3"/>
      <c r="E14" s="3"/>
      <c r="F14" s="3"/>
      <c r="G14" s="3"/>
      <c r="H14" s="3"/>
      <c r="I14" s="22"/>
      <c r="J14" s="110"/>
      <c r="K14" s="136"/>
    </row>
    <row r="15" spans="1:11" x14ac:dyDescent="0.25">
      <c r="A15" s="239" t="s">
        <v>22</v>
      </c>
      <c r="B15" s="30" t="s">
        <v>31</v>
      </c>
      <c r="C15" s="55" t="s">
        <v>27</v>
      </c>
      <c r="D15" s="54" t="s">
        <v>27</v>
      </c>
      <c r="E15" s="241" t="s">
        <v>33</v>
      </c>
      <c r="F15" s="242"/>
      <c r="G15" s="242"/>
      <c r="H15" s="243"/>
      <c r="I15" s="239" t="s">
        <v>24</v>
      </c>
      <c r="J15" s="239" t="s">
        <v>23</v>
      </c>
      <c r="K15" s="55" t="s">
        <v>40</v>
      </c>
    </row>
    <row r="16" spans="1:11" x14ac:dyDescent="0.25">
      <c r="A16" s="240"/>
      <c r="B16" s="56" t="s">
        <v>32</v>
      </c>
      <c r="C16" s="56" t="s">
        <v>29</v>
      </c>
      <c r="D16" s="56" t="s">
        <v>28</v>
      </c>
      <c r="E16" s="255" t="s">
        <v>26</v>
      </c>
      <c r="F16" s="256"/>
      <c r="G16" s="241" t="s">
        <v>25</v>
      </c>
      <c r="H16" s="243"/>
      <c r="I16" s="252"/>
      <c r="J16" s="240"/>
      <c r="K16" s="56" t="s">
        <v>41</v>
      </c>
    </row>
    <row r="17" spans="1:14" x14ac:dyDescent="0.25">
      <c r="A17" s="43">
        <v>43479</v>
      </c>
      <c r="B17" s="59" t="s">
        <v>228</v>
      </c>
      <c r="C17" s="59">
        <v>197</v>
      </c>
      <c r="D17" s="215">
        <v>134</v>
      </c>
      <c r="E17" s="259" t="s">
        <v>229</v>
      </c>
      <c r="F17" s="260"/>
      <c r="G17" s="216" t="s">
        <v>232</v>
      </c>
      <c r="H17" s="73"/>
      <c r="I17" s="219">
        <v>2277000</v>
      </c>
      <c r="J17" s="66">
        <v>2277000</v>
      </c>
      <c r="K17" s="69">
        <f>+I17-J17</f>
        <v>0</v>
      </c>
    </row>
    <row r="18" spans="1:14" ht="15" customHeight="1" x14ac:dyDescent="0.25">
      <c r="A18" s="43">
        <v>43483</v>
      </c>
      <c r="B18" s="59" t="s">
        <v>215</v>
      </c>
      <c r="C18" s="59">
        <v>314</v>
      </c>
      <c r="D18" s="215">
        <v>198</v>
      </c>
      <c r="E18" s="253" t="s">
        <v>216</v>
      </c>
      <c r="F18" s="254"/>
      <c r="G18" s="216" t="s">
        <v>232</v>
      </c>
      <c r="H18" s="73"/>
      <c r="I18" s="220">
        <v>4365106476</v>
      </c>
      <c r="J18" s="66">
        <v>4365106476</v>
      </c>
      <c r="K18" s="69">
        <f t="shared" ref="K18:K30" si="0">+I18-J18</f>
        <v>0</v>
      </c>
    </row>
    <row r="19" spans="1:14" ht="15" customHeight="1" x14ac:dyDescent="0.25">
      <c r="A19" s="43">
        <v>43483</v>
      </c>
      <c r="B19" s="59" t="s">
        <v>226</v>
      </c>
      <c r="C19" s="59">
        <v>315</v>
      </c>
      <c r="D19" s="215">
        <v>204</v>
      </c>
      <c r="E19" s="253" t="s">
        <v>227</v>
      </c>
      <c r="F19" s="254"/>
      <c r="G19" s="216" t="s">
        <v>232</v>
      </c>
      <c r="H19" s="73"/>
      <c r="I19" s="220">
        <v>498138368</v>
      </c>
      <c r="J19" s="66">
        <v>498138368</v>
      </c>
      <c r="K19" s="69">
        <f t="shared" si="0"/>
        <v>0</v>
      </c>
    </row>
    <row r="20" spans="1:14" x14ac:dyDescent="0.25">
      <c r="A20" s="43">
        <v>43490</v>
      </c>
      <c r="B20" s="59" t="s">
        <v>217</v>
      </c>
      <c r="C20" s="59">
        <v>416</v>
      </c>
      <c r="D20" s="215">
        <v>338</v>
      </c>
      <c r="E20" s="253" t="s">
        <v>218</v>
      </c>
      <c r="F20" s="254"/>
      <c r="G20" s="216" t="s">
        <v>232</v>
      </c>
      <c r="H20" s="73"/>
      <c r="I20" s="220">
        <v>13229378</v>
      </c>
      <c r="J20" s="66">
        <f>13229378-591424</f>
        <v>12637954</v>
      </c>
      <c r="K20" s="69">
        <f t="shared" si="0"/>
        <v>591424</v>
      </c>
    </row>
    <row r="21" spans="1:14" x14ac:dyDescent="0.25">
      <c r="A21" s="43">
        <v>43508</v>
      </c>
      <c r="B21" s="59" t="s">
        <v>221</v>
      </c>
      <c r="C21" s="59">
        <v>560</v>
      </c>
      <c r="D21" s="215">
        <v>524</v>
      </c>
      <c r="E21" s="253" t="s">
        <v>223</v>
      </c>
      <c r="F21" s="254"/>
      <c r="G21" s="216" t="s">
        <v>232</v>
      </c>
      <c r="H21" s="73"/>
      <c r="I21" s="220">
        <v>1288934409</v>
      </c>
      <c r="J21" s="66">
        <v>1288934409</v>
      </c>
      <c r="K21" s="69">
        <f t="shared" si="0"/>
        <v>0</v>
      </c>
    </row>
    <row r="22" spans="1:14" x14ac:dyDescent="0.25">
      <c r="A22" s="43">
        <v>43508</v>
      </c>
      <c r="B22" s="59" t="s">
        <v>224</v>
      </c>
      <c r="C22" s="59">
        <v>557</v>
      </c>
      <c r="D22" s="215">
        <v>528</v>
      </c>
      <c r="E22" s="253" t="s">
        <v>225</v>
      </c>
      <c r="F22" s="254"/>
      <c r="G22" s="216" t="s">
        <v>232</v>
      </c>
      <c r="H22" s="73"/>
      <c r="I22" s="220">
        <v>750600</v>
      </c>
      <c r="J22" s="66">
        <v>750600</v>
      </c>
      <c r="K22" s="69">
        <f t="shared" si="0"/>
        <v>0</v>
      </c>
    </row>
    <row r="23" spans="1:14" x14ac:dyDescent="0.25">
      <c r="A23" s="43">
        <v>43510</v>
      </c>
      <c r="B23" s="59" t="s">
        <v>219</v>
      </c>
      <c r="C23" s="59">
        <v>570</v>
      </c>
      <c r="D23" s="215">
        <v>538</v>
      </c>
      <c r="E23" s="253" t="s">
        <v>220</v>
      </c>
      <c r="F23" s="254"/>
      <c r="G23" s="216" t="s">
        <v>232</v>
      </c>
      <c r="H23" s="73"/>
      <c r="I23" s="220">
        <v>182449674</v>
      </c>
      <c r="J23" s="66">
        <v>168883930</v>
      </c>
      <c r="K23" s="69">
        <f t="shared" si="0"/>
        <v>13565744</v>
      </c>
    </row>
    <row r="24" spans="1:14" x14ac:dyDescent="0.25">
      <c r="A24" s="43">
        <v>43515</v>
      </c>
      <c r="B24" s="59" t="s">
        <v>278</v>
      </c>
      <c r="C24" s="59">
        <v>613</v>
      </c>
      <c r="D24" s="215">
        <v>567</v>
      </c>
      <c r="E24" s="253" t="s">
        <v>279</v>
      </c>
      <c r="F24" s="254"/>
      <c r="G24" s="216" t="s">
        <v>232</v>
      </c>
      <c r="H24" s="73"/>
      <c r="I24" s="220">
        <v>4028032676</v>
      </c>
      <c r="J24" s="66">
        <v>3688112076</v>
      </c>
      <c r="K24" s="69">
        <f t="shared" si="0"/>
        <v>339920600</v>
      </c>
    </row>
    <row r="25" spans="1:14" x14ac:dyDescent="0.25">
      <c r="A25" s="43">
        <v>43515</v>
      </c>
      <c r="B25" s="59" t="s">
        <v>280</v>
      </c>
      <c r="C25" s="59">
        <v>612</v>
      </c>
      <c r="D25" s="215">
        <v>569</v>
      </c>
      <c r="E25" s="253" t="s">
        <v>281</v>
      </c>
      <c r="F25" s="254"/>
      <c r="G25" s="216" t="s">
        <v>232</v>
      </c>
      <c r="H25" s="73"/>
      <c r="I25" s="220">
        <v>3863056</v>
      </c>
      <c r="J25" s="66">
        <v>3863056</v>
      </c>
      <c r="K25" s="69">
        <f t="shared" si="0"/>
        <v>0</v>
      </c>
    </row>
    <row r="26" spans="1:14" x14ac:dyDescent="0.25">
      <c r="A26" s="43"/>
      <c r="B26" s="59"/>
      <c r="C26" s="59"/>
      <c r="D26" s="215"/>
      <c r="E26" s="253"/>
      <c r="F26" s="254"/>
      <c r="G26" s="216"/>
      <c r="H26" s="73"/>
      <c r="I26" s="220"/>
      <c r="J26" s="66"/>
      <c r="K26" s="69">
        <f t="shared" si="0"/>
        <v>0</v>
      </c>
    </row>
    <row r="27" spans="1:14" x14ac:dyDescent="0.25">
      <c r="A27" s="43"/>
      <c r="B27" s="59"/>
      <c r="C27" s="59"/>
      <c r="D27" s="215"/>
      <c r="E27" s="253"/>
      <c r="F27" s="254"/>
      <c r="G27" s="216"/>
      <c r="H27" s="73"/>
      <c r="I27" s="220"/>
      <c r="J27" s="66"/>
      <c r="K27" s="69">
        <f t="shared" si="0"/>
        <v>0</v>
      </c>
    </row>
    <row r="28" spans="1:14" x14ac:dyDescent="0.25">
      <c r="A28" s="43"/>
      <c r="B28" s="59"/>
      <c r="C28" s="59"/>
      <c r="D28" s="215"/>
      <c r="E28" s="253"/>
      <c r="F28" s="254"/>
      <c r="G28" s="216"/>
      <c r="H28" s="73"/>
      <c r="I28" s="220"/>
      <c r="J28" s="66"/>
      <c r="K28" s="69">
        <f t="shared" si="0"/>
        <v>0</v>
      </c>
    </row>
    <row r="29" spans="1:14" x14ac:dyDescent="0.25">
      <c r="A29" s="43"/>
      <c r="B29" s="59"/>
      <c r="C29" s="59"/>
      <c r="D29" s="215"/>
      <c r="E29" s="253"/>
      <c r="F29" s="254"/>
      <c r="G29" s="216"/>
      <c r="H29" s="73"/>
      <c r="I29" s="220"/>
      <c r="J29" s="66"/>
      <c r="K29" s="69">
        <f t="shared" si="0"/>
        <v>0</v>
      </c>
    </row>
    <row r="30" spans="1:14" ht="12.75" customHeight="1" x14ac:dyDescent="0.25">
      <c r="A30" s="43"/>
      <c r="B30" s="59"/>
      <c r="C30" s="59"/>
      <c r="D30" s="215"/>
      <c r="E30" s="257"/>
      <c r="F30" s="258"/>
      <c r="G30" s="216"/>
      <c r="H30" s="73"/>
      <c r="I30" s="266"/>
      <c r="J30" s="66"/>
      <c r="K30" s="69">
        <f t="shared" si="0"/>
        <v>0</v>
      </c>
    </row>
    <row r="31" spans="1:14" x14ac:dyDescent="0.25">
      <c r="A31" s="50"/>
      <c r="B31" s="51"/>
      <c r="C31" s="51"/>
      <c r="D31" s="51"/>
      <c r="E31" s="33"/>
      <c r="F31" s="33"/>
      <c r="G31" s="237" t="s">
        <v>86</v>
      </c>
      <c r="H31" s="238"/>
      <c r="I31" s="218">
        <f>SUM(I17:I30)</f>
        <v>10382781637</v>
      </c>
      <c r="J31" s="72">
        <f>SUM(J17:J30)</f>
        <v>10028703869</v>
      </c>
      <c r="K31" s="72">
        <f>SUM(K17:K30)</f>
        <v>354077768</v>
      </c>
      <c r="L31" s="138"/>
      <c r="N31" s="138"/>
    </row>
    <row r="32" spans="1:14" ht="12.75" customHeight="1" x14ac:dyDescent="0.25">
      <c r="A32" s="3"/>
      <c r="B32" s="3"/>
      <c r="C32" s="3"/>
      <c r="D32" s="3"/>
      <c r="E32" s="3"/>
      <c r="F32" s="3"/>
      <c r="G32" s="3"/>
      <c r="H32" s="3"/>
      <c r="I32" s="85"/>
      <c r="J32" s="85"/>
      <c r="K32" s="51"/>
    </row>
    <row r="33" spans="1:11" ht="24.95" customHeight="1" x14ac:dyDescent="0.25">
      <c r="A33" s="149" t="s">
        <v>108</v>
      </c>
      <c r="B33" s="149" t="s">
        <v>106</v>
      </c>
      <c r="C33" s="149" t="s">
        <v>105</v>
      </c>
      <c r="D33" s="150" t="s">
        <v>109</v>
      </c>
      <c r="E33" s="149" t="s">
        <v>33</v>
      </c>
      <c r="F33" s="149" t="s">
        <v>103</v>
      </c>
      <c r="G33" s="149" t="s">
        <v>30</v>
      </c>
      <c r="H33" s="149" t="s">
        <v>42</v>
      </c>
      <c r="I33" s="149" t="s">
        <v>43</v>
      </c>
      <c r="J33" s="149" t="s">
        <v>73</v>
      </c>
      <c r="K33" s="149" t="s">
        <v>48</v>
      </c>
    </row>
    <row r="34" spans="1:11" ht="24.95" customHeight="1" x14ac:dyDescent="0.25">
      <c r="A34" s="156">
        <v>86996412000</v>
      </c>
      <c r="B34" s="156"/>
      <c r="C34" s="156">
        <v>0</v>
      </c>
      <c r="D34" s="152">
        <f>+A34+B34-C34</f>
        <v>86996412000</v>
      </c>
      <c r="E34" s="152">
        <f>+I31</f>
        <v>10382781637</v>
      </c>
      <c r="F34" s="153">
        <f>+E34/D34</f>
        <v>0.11934723971144925</v>
      </c>
      <c r="G34" s="152">
        <f>+I13</f>
        <v>0</v>
      </c>
      <c r="H34" s="152">
        <f>+D34-E34-G34</f>
        <v>76613630363</v>
      </c>
      <c r="I34" s="152">
        <f>+J31</f>
        <v>10028703869</v>
      </c>
      <c r="J34" s="158">
        <f>+I34/D34</f>
        <v>0.11527721245561254</v>
      </c>
      <c r="K34" s="152">
        <f>+K31</f>
        <v>354077768</v>
      </c>
    </row>
    <row r="35" spans="1:11" x14ac:dyDescent="0.25">
      <c r="A35" s="155">
        <v>1</v>
      </c>
      <c r="B35" s="155">
        <v>2</v>
      </c>
      <c r="C35" s="155">
        <v>3</v>
      </c>
      <c r="D35" s="155" t="s">
        <v>35</v>
      </c>
      <c r="E35" s="155">
        <v>5</v>
      </c>
      <c r="F35" s="155" t="s">
        <v>49</v>
      </c>
      <c r="G35" s="155">
        <v>7</v>
      </c>
      <c r="H35" s="155" t="s">
        <v>50</v>
      </c>
      <c r="I35" s="155">
        <v>9</v>
      </c>
      <c r="J35" s="155" t="s">
        <v>74</v>
      </c>
      <c r="K35" s="155" t="s">
        <v>75</v>
      </c>
    </row>
    <row r="37" spans="1:11" x14ac:dyDescent="0.25">
      <c r="E37" s="138"/>
    </row>
    <row r="38" spans="1:11" x14ac:dyDescent="0.25">
      <c r="B38" s="138"/>
      <c r="I38" s="138"/>
      <c r="J38" s="138"/>
    </row>
    <row r="39" spans="1:11" x14ac:dyDescent="0.25">
      <c r="E39" s="138"/>
      <c r="I39" s="138"/>
      <c r="J39" s="138"/>
    </row>
    <row r="40" spans="1:11" x14ac:dyDescent="0.25">
      <c r="E40" s="138"/>
    </row>
  </sheetData>
  <mergeCells count="29">
    <mergeCell ref="E26:F26"/>
    <mergeCell ref="E27:F27"/>
    <mergeCell ref="E22:F22"/>
    <mergeCell ref="G31:H31"/>
    <mergeCell ref="E15:H15"/>
    <mergeCell ref="E16:F16"/>
    <mergeCell ref="G16:H16"/>
    <mergeCell ref="E29:F29"/>
    <mergeCell ref="E30:F30"/>
    <mergeCell ref="E23:F23"/>
    <mergeCell ref="E28:F28"/>
    <mergeCell ref="E18:F18"/>
    <mergeCell ref="E20:F20"/>
    <mergeCell ref="E17:F17"/>
    <mergeCell ref="E19:F19"/>
    <mergeCell ref="E21:F21"/>
    <mergeCell ref="E24:F24"/>
    <mergeCell ref="E25:F25"/>
    <mergeCell ref="A5:A6"/>
    <mergeCell ref="J15:J16"/>
    <mergeCell ref="I15:I16"/>
    <mergeCell ref="A15:A16"/>
    <mergeCell ref="D5:D6"/>
    <mergeCell ref="I5:I6"/>
    <mergeCell ref="J5:K6"/>
    <mergeCell ref="B5:C6"/>
    <mergeCell ref="E5:H5"/>
    <mergeCell ref="E6:H6"/>
    <mergeCell ref="G13:H13"/>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29"/>
  <sheetViews>
    <sheetView workbookViewId="0">
      <selection activeCell="I23" sqref="I23"/>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45" t="s">
        <v>100</v>
      </c>
      <c r="B3" s="148" t="s">
        <v>101</v>
      </c>
      <c r="C3" s="145"/>
      <c r="D3" s="145"/>
      <c r="E3" s="146"/>
      <c r="F3" s="146"/>
      <c r="G3" s="146"/>
      <c r="H3" s="146"/>
      <c r="I3" s="146"/>
      <c r="J3" s="146"/>
      <c r="K3" s="147" t="s">
        <v>263</v>
      </c>
    </row>
    <row r="4" spans="1:11" ht="12.75" customHeight="1" x14ac:dyDescent="0.25">
      <c r="A4" s="33"/>
      <c r="B4" s="33"/>
      <c r="C4" s="33"/>
      <c r="D4" s="33"/>
      <c r="E4" s="33"/>
      <c r="F4" s="33"/>
      <c r="G4" s="33"/>
      <c r="H4" s="33"/>
      <c r="I4" s="104"/>
      <c r="J4" s="33"/>
      <c r="K4" s="33"/>
    </row>
    <row r="5" spans="1:11" x14ac:dyDescent="0.25">
      <c r="A5" s="239" t="s">
        <v>22</v>
      </c>
      <c r="B5" s="244" t="s">
        <v>85</v>
      </c>
      <c r="C5" s="34"/>
      <c r="D5" s="239" t="s">
        <v>51</v>
      </c>
      <c r="E5" s="241" t="s">
        <v>30</v>
      </c>
      <c r="F5" s="242"/>
      <c r="G5" s="242"/>
      <c r="H5" s="243"/>
      <c r="I5" s="239" t="s">
        <v>24</v>
      </c>
      <c r="J5" s="246" t="s">
        <v>34</v>
      </c>
      <c r="K5" s="247"/>
    </row>
    <row r="6" spans="1:11" x14ac:dyDescent="0.25">
      <c r="A6" s="240"/>
      <c r="B6" s="245"/>
      <c r="C6" s="35"/>
      <c r="D6" s="240"/>
      <c r="E6" s="255" t="s">
        <v>26</v>
      </c>
      <c r="F6" s="263"/>
      <c r="G6" s="263"/>
      <c r="H6" s="256"/>
      <c r="I6" s="252"/>
      <c r="J6" s="261"/>
      <c r="K6" s="262"/>
    </row>
    <row r="7" spans="1:11" x14ac:dyDescent="0.25">
      <c r="A7" s="97"/>
      <c r="B7" s="171"/>
      <c r="C7" s="173"/>
      <c r="D7" s="98"/>
      <c r="E7" s="101"/>
      <c r="F7" s="102"/>
      <c r="G7" s="102"/>
      <c r="H7" s="102"/>
      <c r="I7" s="197"/>
      <c r="J7" s="197"/>
      <c r="K7" s="198"/>
    </row>
    <row r="8" spans="1:11" x14ac:dyDescent="0.25">
      <c r="A8" s="97"/>
      <c r="B8" s="172"/>
      <c r="C8" s="93"/>
      <c r="D8" s="98"/>
      <c r="E8" s="139"/>
      <c r="F8" s="91"/>
      <c r="G8" s="91"/>
      <c r="H8" s="91"/>
      <c r="I8" s="97"/>
      <c r="J8" s="97"/>
      <c r="K8" s="93"/>
    </row>
    <row r="9" spans="1:11" x14ac:dyDescent="0.25">
      <c r="A9" s="97"/>
      <c r="B9" s="172"/>
      <c r="C9" s="93"/>
      <c r="D9" s="98"/>
      <c r="E9" s="139"/>
      <c r="F9" s="91"/>
      <c r="G9" s="91"/>
      <c r="H9" s="91"/>
      <c r="I9" s="97"/>
      <c r="J9" s="97"/>
      <c r="K9" s="93"/>
    </row>
    <row r="10" spans="1:11" x14ac:dyDescent="0.25">
      <c r="A10" s="97"/>
      <c r="B10" s="172"/>
      <c r="C10" s="93"/>
      <c r="D10" s="98"/>
      <c r="E10" s="139"/>
      <c r="F10" s="91"/>
      <c r="G10" s="91"/>
      <c r="H10" s="91"/>
      <c r="I10" s="97"/>
      <c r="J10" s="97"/>
      <c r="K10" s="93"/>
    </row>
    <row r="11" spans="1:11" ht="12.75" customHeight="1" x14ac:dyDescent="0.25">
      <c r="A11" s="177"/>
      <c r="B11" s="39"/>
      <c r="C11" s="44"/>
      <c r="D11" s="32"/>
      <c r="E11" s="39"/>
      <c r="F11" s="32"/>
      <c r="G11" s="46"/>
      <c r="H11" s="46"/>
      <c r="I11" s="231"/>
      <c r="J11" s="39"/>
      <c r="K11" s="44"/>
    </row>
    <row r="12" spans="1:11" ht="12.75" customHeight="1" x14ac:dyDescent="0.25">
      <c r="A12" s="88"/>
      <c r="B12" s="48"/>
      <c r="C12" s="49"/>
      <c r="D12" s="32"/>
      <c r="E12" s="48"/>
      <c r="F12" s="33"/>
      <c r="G12" s="104"/>
      <c r="H12" s="104"/>
      <c r="I12" s="232"/>
      <c r="J12" s="39"/>
      <c r="K12" s="44"/>
    </row>
    <row r="13" spans="1:11" x14ac:dyDescent="0.25">
      <c r="A13" s="50"/>
      <c r="B13" s="51"/>
      <c r="C13" s="51"/>
      <c r="D13" s="51"/>
      <c r="E13" s="33"/>
      <c r="F13" s="33"/>
      <c r="G13" s="264" t="s">
        <v>86</v>
      </c>
      <c r="H13" s="265"/>
      <c r="I13" s="233">
        <f>SUM(I11:I12)</f>
        <v>0</v>
      </c>
      <c r="J13" s="52"/>
      <c r="K13" s="53"/>
    </row>
    <row r="14" spans="1:11" ht="12.75" customHeight="1" x14ac:dyDescent="0.25">
      <c r="A14" s="3"/>
      <c r="B14" s="3"/>
      <c r="C14" s="3"/>
      <c r="D14" s="3"/>
      <c r="E14" s="3"/>
      <c r="F14" s="3"/>
      <c r="G14" s="3"/>
      <c r="H14" s="3"/>
      <c r="I14" s="22"/>
      <c r="J14" s="32"/>
      <c r="K14" s="44"/>
    </row>
    <row r="15" spans="1:11" x14ac:dyDescent="0.25">
      <c r="A15" s="239" t="s">
        <v>22</v>
      </c>
      <c r="B15" s="30" t="s">
        <v>31</v>
      </c>
      <c r="C15" s="55" t="s">
        <v>27</v>
      </c>
      <c r="D15" s="54" t="s">
        <v>27</v>
      </c>
      <c r="E15" s="241" t="s">
        <v>33</v>
      </c>
      <c r="F15" s="242"/>
      <c r="G15" s="242"/>
      <c r="H15" s="243"/>
      <c r="I15" s="239" t="s">
        <v>24</v>
      </c>
      <c r="J15" s="239" t="s">
        <v>23</v>
      </c>
      <c r="K15" s="55" t="s">
        <v>40</v>
      </c>
    </row>
    <row r="16" spans="1:11" x14ac:dyDescent="0.25">
      <c r="A16" s="240"/>
      <c r="B16" s="56" t="s">
        <v>32</v>
      </c>
      <c r="C16" s="56" t="s">
        <v>29</v>
      </c>
      <c r="D16" s="56" t="s">
        <v>28</v>
      </c>
      <c r="E16" s="241" t="s">
        <v>26</v>
      </c>
      <c r="F16" s="243"/>
      <c r="G16" s="241" t="s">
        <v>25</v>
      </c>
      <c r="H16" s="243"/>
      <c r="I16" s="240"/>
      <c r="J16" s="240"/>
      <c r="K16" s="56" t="s">
        <v>41</v>
      </c>
    </row>
    <row r="17" spans="1:11" x14ac:dyDescent="0.25">
      <c r="A17" s="90"/>
      <c r="B17" s="90"/>
      <c r="C17" s="90"/>
      <c r="D17" s="90"/>
      <c r="E17" s="139"/>
      <c r="F17" s="92"/>
      <c r="G17" s="139"/>
      <c r="H17" s="91"/>
      <c r="I17" s="235"/>
      <c r="J17" s="98"/>
      <c r="K17" s="235"/>
    </row>
    <row r="18" spans="1:11" x14ac:dyDescent="0.25">
      <c r="A18" s="90"/>
      <c r="B18" s="90"/>
      <c r="C18" s="90"/>
      <c r="D18" s="90"/>
      <c r="E18" s="139"/>
      <c r="F18" s="92"/>
      <c r="G18" s="139"/>
      <c r="H18" s="91"/>
      <c r="I18" s="236"/>
      <c r="J18" s="98"/>
      <c r="K18" s="236"/>
    </row>
    <row r="19" spans="1:11" x14ac:dyDescent="0.25">
      <c r="A19" s="90"/>
      <c r="B19" s="90"/>
      <c r="C19" s="90"/>
      <c r="D19" s="90"/>
      <c r="E19" s="139"/>
      <c r="F19" s="92"/>
      <c r="G19" s="139"/>
      <c r="H19" s="91"/>
      <c r="I19" s="236"/>
      <c r="J19" s="98"/>
      <c r="K19" s="236"/>
    </row>
    <row r="20" spans="1:11" ht="12.75" customHeight="1" x14ac:dyDescent="0.25">
      <c r="A20" s="36"/>
      <c r="B20" s="36"/>
      <c r="C20" s="36"/>
      <c r="D20" s="36"/>
      <c r="E20" s="39"/>
      <c r="F20" s="44"/>
      <c r="G20" s="39"/>
      <c r="H20" s="32"/>
      <c r="I20" s="36"/>
      <c r="J20" s="32"/>
      <c r="K20" s="36"/>
    </row>
    <row r="21" spans="1:11" x14ac:dyDescent="0.25">
      <c r="A21" s="43"/>
      <c r="B21" s="58"/>
      <c r="C21" s="59"/>
      <c r="D21" s="59"/>
      <c r="E21" s="106"/>
      <c r="F21" s="61"/>
      <c r="G21" s="60"/>
      <c r="H21" s="73"/>
      <c r="I21" s="87"/>
      <c r="J21" s="267"/>
      <c r="K21" s="69">
        <f>+I21-J21</f>
        <v>0</v>
      </c>
    </row>
    <row r="22" spans="1:11" ht="12.75" customHeight="1" x14ac:dyDescent="0.25">
      <c r="A22" s="43"/>
      <c r="B22" s="58"/>
      <c r="C22" s="36"/>
      <c r="D22" s="36"/>
      <c r="E22" s="39"/>
      <c r="F22" s="44"/>
      <c r="G22" s="39"/>
      <c r="H22" s="32"/>
      <c r="I22" s="82"/>
      <c r="J22" s="268"/>
      <c r="K22" s="82"/>
    </row>
    <row r="23" spans="1:11" x14ac:dyDescent="0.25">
      <c r="A23" s="50"/>
      <c r="B23" s="51"/>
      <c r="C23" s="51"/>
      <c r="D23" s="51"/>
      <c r="E23" s="51"/>
      <c r="F23" s="51"/>
      <c r="G23" s="237" t="s">
        <v>86</v>
      </c>
      <c r="H23" s="238"/>
      <c r="I23" s="72">
        <f>SUM(I17:I22)</f>
        <v>0</v>
      </c>
      <c r="J23" s="72">
        <f t="shared" ref="J23:K23" si="0">SUM(J17:J22)</f>
        <v>0</v>
      </c>
      <c r="K23" s="72">
        <f t="shared" si="0"/>
        <v>0</v>
      </c>
    </row>
    <row r="24" spans="1:11" ht="12.75" customHeight="1" x14ac:dyDescent="0.25">
      <c r="A24" s="3"/>
      <c r="B24" s="3"/>
      <c r="C24" s="3"/>
      <c r="D24" s="3"/>
      <c r="E24" s="3"/>
      <c r="F24" s="3"/>
      <c r="G24" s="3"/>
      <c r="H24" s="3"/>
      <c r="I24" s="85"/>
      <c r="J24" s="65"/>
      <c r="K24" s="111"/>
    </row>
    <row r="25" spans="1:11"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1" ht="24.95" customHeight="1" x14ac:dyDescent="0.25">
      <c r="A26" s="156">
        <v>0</v>
      </c>
      <c r="B26" s="156"/>
      <c r="C26" s="156">
        <v>0</v>
      </c>
      <c r="D26" s="152">
        <f>+A26+B26-C26</f>
        <v>0</v>
      </c>
      <c r="E26" s="152">
        <f>+I23</f>
        <v>0</v>
      </c>
      <c r="F26" s="153">
        <v>0</v>
      </c>
      <c r="G26" s="152">
        <f>+I13</f>
        <v>0</v>
      </c>
      <c r="H26" s="152">
        <f>+D26-E26-G26</f>
        <v>0</v>
      </c>
      <c r="I26" s="152">
        <f>+J23</f>
        <v>0</v>
      </c>
      <c r="J26" s="158">
        <v>0</v>
      </c>
      <c r="K26" s="152">
        <f>+K23</f>
        <v>0</v>
      </c>
    </row>
    <row r="27" spans="1:11" x14ac:dyDescent="0.25">
      <c r="A27" s="155">
        <v>1</v>
      </c>
      <c r="B27" s="155">
        <v>2</v>
      </c>
      <c r="C27" s="155">
        <v>3</v>
      </c>
      <c r="D27" s="155" t="s">
        <v>35</v>
      </c>
      <c r="E27" s="155">
        <v>5</v>
      </c>
      <c r="F27" s="155" t="s">
        <v>49</v>
      </c>
      <c r="G27" s="155">
        <v>7</v>
      </c>
      <c r="H27" s="155" t="s">
        <v>50</v>
      </c>
      <c r="I27" s="155">
        <v>9</v>
      </c>
      <c r="J27" s="155" t="s">
        <v>74</v>
      </c>
      <c r="K27" s="155" t="s">
        <v>75</v>
      </c>
    </row>
    <row r="29" spans="1:11" x14ac:dyDescent="0.25">
      <c r="B29" s="138"/>
    </row>
  </sheetData>
  <mergeCells count="15">
    <mergeCell ref="J5:K6"/>
    <mergeCell ref="E6:H6"/>
    <mergeCell ref="G23:H23"/>
    <mergeCell ref="G13:H13"/>
    <mergeCell ref="A15:A16"/>
    <mergeCell ref="E15:H15"/>
    <mergeCell ref="I15:I16"/>
    <mergeCell ref="J15:J16"/>
    <mergeCell ref="E16:F16"/>
    <mergeCell ref="G16:H16"/>
    <mergeCell ref="A5:A6"/>
    <mergeCell ref="B5:B6"/>
    <mergeCell ref="D5:D6"/>
    <mergeCell ref="E5:H5"/>
    <mergeCell ref="I5:I6"/>
  </mergeCells>
  <pageMargins left="0.70866141732283472" right="0.70866141732283472" top="0.74803149606299213" bottom="0.74803149606299213" header="0.31496062992125984" footer="0.31496062992125984"/>
  <pageSetup orientation="portrait" horizontalDpi="4294967293" verticalDpi="0" r:id="rId1"/>
  <headerFooter>
    <oddHeader>&amp;R&amp;D</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74"/>
  <sheetViews>
    <sheetView tabSelected="1" zoomScaleNormal="100" zoomScaleSheetLayoutView="100" workbookViewId="0">
      <pane xSplit="2" ySplit="2" topLeftCell="C45" activePane="bottomRight" state="frozen"/>
      <selection activeCell="B34" sqref="B34"/>
      <selection pane="topRight" activeCell="B34" sqref="B34"/>
      <selection pane="bottomLeft" activeCell="B34" sqref="B34"/>
      <selection pane="bottomRight" activeCell="K62" sqref="K62"/>
    </sheetView>
  </sheetViews>
  <sheetFormatPr baseColWidth="10" defaultRowHeight="12.75" x14ac:dyDescent="0.2"/>
  <cols>
    <col min="1" max="1" width="18.85546875" style="209" bestFit="1" customWidth="1"/>
    <col min="2" max="2" width="61.5703125" style="209" customWidth="1"/>
    <col min="3" max="4" width="17.28515625" style="209" customWidth="1"/>
    <col min="5" max="13" width="16.7109375" style="209" customWidth="1"/>
    <col min="14" max="16384" width="11.42578125" style="209"/>
  </cols>
  <sheetData>
    <row r="1" spans="1:13" ht="30" customHeight="1" x14ac:dyDescent="0.2">
      <c r="A1" s="117"/>
      <c r="B1" s="117"/>
      <c r="D1" s="117"/>
      <c r="E1" s="117" t="s">
        <v>104</v>
      </c>
      <c r="F1" s="117"/>
      <c r="G1" s="117"/>
      <c r="H1" s="117"/>
      <c r="I1" s="117"/>
      <c r="J1" s="117"/>
      <c r="K1" s="118"/>
      <c r="L1" s="118"/>
      <c r="M1" s="176" t="s">
        <v>263</v>
      </c>
    </row>
    <row r="2" spans="1:13" ht="25.5" customHeight="1" x14ac:dyDescent="0.2">
      <c r="A2" s="113" t="s">
        <v>113</v>
      </c>
      <c r="B2" s="113" t="s">
        <v>47</v>
      </c>
      <c r="C2" s="119" t="s">
        <v>207</v>
      </c>
      <c r="D2" s="113" t="s">
        <v>107</v>
      </c>
      <c r="E2" s="113" t="s">
        <v>105</v>
      </c>
      <c r="F2" s="119" t="s">
        <v>109</v>
      </c>
      <c r="G2" s="120" t="s">
        <v>33</v>
      </c>
      <c r="H2" s="119" t="s">
        <v>103</v>
      </c>
      <c r="I2" s="137" t="s">
        <v>30</v>
      </c>
      <c r="J2" s="119" t="s">
        <v>42</v>
      </c>
      <c r="K2" s="121" t="s">
        <v>23</v>
      </c>
      <c r="L2" s="119" t="s">
        <v>73</v>
      </c>
      <c r="M2" s="119" t="s">
        <v>48</v>
      </c>
    </row>
    <row r="3" spans="1:13" ht="25.5" customHeight="1" x14ac:dyDescent="0.2">
      <c r="A3" s="192" t="s">
        <v>76</v>
      </c>
      <c r="B3" s="181" t="s">
        <v>209</v>
      </c>
      <c r="C3" s="182">
        <f>+C4+C22</f>
        <v>13322976000</v>
      </c>
      <c r="D3" s="182">
        <f t="shared" ref="D3:E3" si="0">+D4+D22</f>
        <v>0</v>
      </c>
      <c r="E3" s="182">
        <f t="shared" si="0"/>
        <v>0</v>
      </c>
      <c r="F3" s="182">
        <f>+F4+F22</f>
        <v>13322976000</v>
      </c>
      <c r="G3" s="182">
        <f>+G4+G22</f>
        <v>1352456942</v>
      </c>
      <c r="H3" s="183">
        <f>+G3/F3</f>
        <v>0.10151312604631278</v>
      </c>
      <c r="I3" s="182">
        <f>+I4+I22</f>
        <v>0</v>
      </c>
      <c r="J3" s="182">
        <f t="shared" ref="J3:K3" si="1">+J4+J22</f>
        <v>11970519058</v>
      </c>
      <c r="K3" s="182">
        <f t="shared" si="1"/>
        <v>108002232</v>
      </c>
      <c r="L3" s="183">
        <f>+K3/F3</f>
        <v>8.1064645016248622E-3</v>
      </c>
      <c r="M3" s="182">
        <f>+M4+M22</f>
        <v>3321347504</v>
      </c>
    </row>
    <row r="4" spans="1:13" s="117" customFormat="1" ht="25.5" customHeight="1" x14ac:dyDescent="0.2">
      <c r="A4" s="192" t="s">
        <v>76</v>
      </c>
      <c r="B4" s="181" t="s">
        <v>0</v>
      </c>
      <c r="C4" s="182">
        <f>SUM(C5:C21)</f>
        <v>713546000</v>
      </c>
      <c r="D4" s="182">
        <f t="shared" ref="D4:G4" si="2">SUM(D5:D21)</f>
        <v>-10000002</v>
      </c>
      <c r="E4" s="182">
        <f t="shared" si="2"/>
        <v>0</v>
      </c>
      <c r="F4" s="182">
        <f t="shared" si="2"/>
        <v>703545998</v>
      </c>
      <c r="G4" s="182">
        <f t="shared" si="2"/>
        <v>206008313</v>
      </c>
      <c r="H4" s="183">
        <f>+G4/F4</f>
        <v>0.29281427736868459</v>
      </c>
      <c r="I4" s="182">
        <f>SUM(I5:I21)</f>
        <v>0</v>
      </c>
      <c r="J4" s="182">
        <f>SUM(J5:J21)</f>
        <v>497537685</v>
      </c>
      <c r="K4" s="182">
        <f t="shared" ref="K4" si="3">SUM(K5:K21)</f>
        <v>0</v>
      </c>
      <c r="L4" s="183">
        <f>+K4/F4</f>
        <v>0</v>
      </c>
      <c r="M4" s="182">
        <f>SUM(M5:M52)</f>
        <v>2282901107</v>
      </c>
    </row>
    <row r="5" spans="1:13" ht="25.5" customHeight="1" x14ac:dyDescent="0.2">
      <c r="A5" s="122" t="str">
        <f>+'Productos lácteos y ovoproducto'!A3</f>
        <v>3-1-2-02-01-01-0002</v>
      </c>
      <c r="B5" s="123" t="str">
        <f>+'Productos lácteos y ovoproducto'!B3</f>
        <v>Productos lácteos y ovoproductos</v>
      </c>
      <c r="C5" s="124">
        <f>+'Productos lácteos y ovoproducto'!A26</f>
        <v>9699000</v>
      </c>
      <c r="D5" s="124">
        <f>+'Productos lácteos y ovoproducto'!B26</f>
        <v>0</v>
      </c>
      <c r="E5" s="124">
        <f>+'Productos lácteos y ovoproducto'!C26</f>
        <v>0</v>
      </c>
      <c r="F5" s="124">
        <f>+'Productos lácteos y ovoproducto'!D26</f>
        <v>9699000</v>
      </c>
      <c r="G5" s="124">
        <f>+'Productos lácteos y ovoproducto'!E26</f>
        <v>0</v>
      </c>
      <c r="H5" s="124">
        <f>+'Productos lácteos y ovoproducto'!F26</f>
        <v>0</v>
      </c>
      <c r="I5" s="124">
        <f>+'Productos lácteos y ovoproducto'!G26</f>
        <v>0</v>
      </c>
      <c r="J5" s="124">
        <f>+'Productos lácteos y ovoproducto'!H26</f>
        <v>9699000</v>
      </c>
      <c r="K5" s="124">
        <f>+'Productos lácteos y ovoproducto'!I26</f>
        <v>0</v>
      </c>
      <c r="L5" s="124">
        <f>+'Productos lácteos y ovoproducto'!J26</f>
        <v>0</v>
      </c>
      <c r="M5" s="124">
        <f>+'Productos lácteos y ovoproducto'!K26</f>
        <v>0</v>
      </c>
    </row>
    <row r="6" spans="1:13" ht="25.5" customHeight="1" x14ac:dyDescent="0.2">
      <c r="A6" s="122" t="str">
        <f>+'Productos de molinería, almidon'!A3</f>
        <v>3-1-2-02-01-01-0003</v>
      </c>
      <c r="B6" s="123" t="str">
        <f>+'Productos de molinería, almidon'!B3</f>
        <v>Productos de molinería, almidones y productos derivados del almidón; otros productos alimenticios</v>
      </c>
      <c r="C6" s="124">
        <f>+'Productos de molinería, almidon'!A26</f>
        <v>71733000</v>
      </c>
      <c r="D6" s="124">
        <f>+'Productos de molinería, almidon'!B26</f>
        <v>0</v>
      </c>
      <c r="E6" s="124">
        <f>+'Productos de molinería, almidon'!C26</f>
        <v>0</v>
      </c>
      <c r="F6" s="124">
        <f>+'Productos de molinería, almidon'!D26</f>
        <v>71733000</v>
      </c>
      <c r="G6" s="124">
        <f>+'Productos de molinería, almidon'!E26</f>
        <v>54817324</v>
      </c>
      <c r="H6" s="124">
        <f>+'Productos de molinería, almidon'!F26</f>
        <v>0.76418557707052537</v>
      </c>
      <c r="I6" s="124">
        <f>+'Productos de molinería, almidon'!G26</f>
        <v>0</v>
      </c>
      <c r="J6" s="124">
        <f>+'Productos de molinería, almidon'!H26</f>
        <v>16915676</v>
      </c>
      <c r="K6" s="124">
        <f>+'Productos de molinería, almidon'!I26</f>
        <v>0</v>
      </c>
      <c r="L6" s="124">
        <f>+'Productos de molinería, almidon'!J26</f>
        <v>0</v>
      </c>
      <c r="M6" s="124">
        <f>+'Productos de molinería, almidon'!K26</f>
        <v>54817324</v>
      </c>
    </row>
    <row r="7" spans="1:13" ht="25.5" customHeight="1" x14ac:dyDescent="0.2">
      <c r="A7" s="122" t="str">
        <f>+Bebidas!A3</f>
        <v>3-1-2-02-01-01-0004</v>
      </c>
      <c r="B7" s="123" t="str">
        <f>+Bebidas!B3</f>
        <v>Bebidas</v>
      </c>
      <c r="C7" s="124">
        <f>+Bebidas!A26</f>
        <v>49461000</v>
      </c>
      <c r="D7" s="124">
        <f>+Bebidas!B26</f>
        <v>0</v>
      </c>
      <c r="E7" s="124">
        <f>+Bebidas!C26</f>
        <v>0</v>
      </c>
      <c r="F7" s="124">
        <f>+Bebidas!D26</f>
        <v>49461000</v>
      </c>
      <c r="G7" s="124">
        <f>+Bebidas!E26</f>
        <v>18500000</v>
      </c>
      <c r="H7" s="124">
        <f>+Bebidas!F26</f>
        <v>0.37403206566789998</v>
      </c>
      <c r="I7" s="124">
        <f>+Bebidas!G26</f>
        <v>0</v>
      </c>
      <c r="J7" s="124">
        <f>+Bebidas!H26</f>
        <v>30961000</v>
      </c>
      <c r="K7" s="124">
        <f>+Bebidas!I26</f>
        <v>0</v>
      </c>
      <c r="L7" s="124">
        <f>+Bebidas!J26</f>
        <v>0</v>
      </c>
      <c r="M7" s="124">
        <f>+Bebidas!K26</f>
        <v>18500000</v>
      </c>
    </row>
    <row r="8" spans="1:13" ht="25.5" customHeight="1" x14ac:dyDescent="0.2">
      <c r="A8" s="122" t="str">
        <f>+'Artículos textiles'!A3</f>
        <v>3-1-2-02-01-01-0005</v>
      </c>
      <c r="B8" s="123" t="str">
        <f>+'Artículos textiles'!B3</f>
        <v>Artículos textiles (excepto prendas de vestir)</v>
      </c>
      <c r="C8" s="124">
        <f>+'Artículos textiles'!A26</f>
        <v>3266000</v>
      </c>
      <c r="D8" s="124">
        <f>+'Artículos textiles'!B26</f>
        <v>0</v>
      </c>
      <c r="E8" s="124">
        <f>+'Artículos textiles'!C26</f>
        <v>0</v>
      </c>
      <c r="F8" s="124">
        <f>+'Artículos textiles'!D26</f>
        <v>3266000</v>
      </c>
      <c r="G8" s="124">
        <f>+'Artículos textiles'!E26</f>
        <v>3266000</v>
      </c>
      <c r="H8" s="124">
        <f>+'Artículos textiles'!F26</f>
        <v>1</v>
      </c>
      <c r="I8" s="124">
        <f>+'Artículos textiles'!G26</f>
        <v>0</v>
      </c>
      <c r="J8" s="124">
        <f>+'Artículos textiles'!H26</f>
        <v>0</v>
      </c>
      <c r="K8" s="124">
        <f>+'Artículos textiles'!I26</f>
        <v>0</v>
      </c>
      <c r="L8" s="124">
        <f>+'Artículos textiles'!J26</f>
        <v>0</v>
      </c>
      <c r="M8" s="124">
        <f>+'Artículos textiles'!K26</f>
        <v>3266000</v>
      </c>
    </row>
    <row r="9" spans="1:13" ht="25.5" customHeight="1" x14ac:dyDescent="0.2">
      <c r="A9" s="122" t="str">
        <f>+Dotación!A3</f>
        <v>3-1-2-02-01-01-0006</v>
      </c>
      <c r="B9" s="123" t="str">
        <f>+Dotación!B3</f>
        <v>Dotación</v>
      </c>
      <c r="C9" s="124">
        <f>+Dotación!A26</f>
        <v>78770000</v>
      </c>
      <c r="D9" s="124">
        <f>+Dotación!B26</f>
        <v>0</v>
      </c>
      <c r="E9" s="124">
        <f>+Dotación!C26</f>
        <v>0</v>
      </c>
      <c r="F9" s="124">
        <f>+Dotación!D26</f>
        <v>78770000</v>
      </c>
      <c r="G9" s="124">
        <f>+Dotación!E26</f>
        <v>0</v>
      </c>
      <c r="H9" s="125">
        <f>+Dotación!F26</f>
        <v>0</v>
      </c>
      <c r="I9" s="124">
        <f>+Dotación!G26</f>
        <v>0</v>
      </c>
      <c r="J9" s="124">
        <f>+Dotación!H26</f>
        <v>78770000</v>
      </c>
      <c r="K9" s="126">
        <f>+Dotación!I26</f>
        <v>0</v>
      </c>
      <c r="L9" s="125">
        <f>+Dotación!J26</f>
        <v>0</v>
      </c>
      <c r="M9" s="124">
        <f>+Dotación!K26</f>
        <v>0</v>
      </c>
    </row>
    <row r="10" spans="1:13" ht="25.5" customHeight="1" x14ac:dyDescent="0.2">
      <c r="A10" s="122" t="str">
        <f>+'Productos de madera'!A3</f>
        <v>3-1-2-02-01-02-0001</v>
      </c>
      <c r="B10" s="123" t="str">
        <f>+'Productos de madera'!B3:J3</f>
        <v>Productos de madera, corcho, cestería y espertería</v>
      </c>
      <c r="C10" s="124">
        <f>+'Productos de madera'!A26</f>
        <v>108000</v>
      </c>
      <c r="D10" s="124">
        <f>+'Productos de madera'!B26</f>
        <v>0</v>
      </c>
      <c r="E10" s="124">
        <f>+'Productos de madera'!C26</f>
        <v>0</v>
      </c>
      <c r="F10" s="124">
        <f>+'Productos de madera'!D26</f>
        <v>108000</v>
      </c>
      <c r="G10" s="124">
        <f>+'Productos de madera'!E26</f>
        <v>0</v>
      </c>
      <c r="H10" s="124">
        <f>+'Productos de madera'!F26</f>
        <v>0</v>
      </c>
      <c r="I10" s="124">
        <f>+'Productos de madera'!G26</f>
        <v>0</v>
      </c>
      <c r="J10" s="124">
        <f>+'Productos de madera'!H26</f>
        <v>108000</v>
      </c>
      <c r="K10" s="124">
        <f>+'Productos de madera'!I26</f>
        <v>0</v>
      </c>
      <c r="L10" s="124">
        <f>+'Productos de madera'!J26</f>
        <v>0</v>
      </c>
      <c r="M10" s="124">
        <f>+'Productos de madera'!K26</f>
        <v>0</v>
      </c>
    </row>
    <row r="11" spans="1:13" ht="25.5" customHeight="1" x14ac:dyDescent="0.2">
      <c r="A11" s="122" t="str">
        <f>+'Pasta o pulpa, papel'!A3</f>
        <v>3-1-2-02-01-02-0002</v>
      </c>
      <c r="B11" s="123" t="str">
        <f>+'Pasta o pulpa, papel'!B3:J3</f>
        <v>Pasta o pulpa, papel y productos de papel; impresos y artículos relacionados</v>
      </c>
      <c r="C11" s="124">
        <f>+'Pasta o pulpa, papel'!A26</f>
        <v>191079000</v>
      </c>
      <c r="D11" s="124">
        <f>+'Pasta o pulpa, papel'!B26</f>
        <v>0</v>
      </c>
      <c r="E11" s="124">
        <f>+'Pasta o pulpa, papel'!C26</f>
        <v>0</v>
      </c>
      <c r="F11" s="124">
        <f>+'Pasta o pulpa, papel'!D26</f>
        <v>191079000</v>
      </c>
      <c r="G11" s="124">
        <f>+'Pasta o pulpa, papel'!E26</f>
        <v>81026009</v>
      </c>
      <c r="H11" s="124">
        <f>+'Pasta o pulpa, papel'!F26</f>
        <v>0.42404455225325649</v>
      </c>
      <c r="I11" s="124">
        <f>+'Pasta o pulpa, papel'!G26</f>
        <v>0</v>
      </c>
      <c r="J11" s="124">
        <f>+'Pasta o pulpa, papel'!H26</f>
        <v>110052991</v>
      </c>
      <c r="K11" s="124">
        <f>+'Pasta o pulpa, papel'!I26</f>
        <v>0</v>
      </c>
      <c r="L11" s="124">
        <f>+'Pasta o pulpa, papel'!J26</f>
        <v>0</v>
      </c>
      <c r="M11" s="124">
        <f>+'Pasta o pulpa, papel'!K26</f>
        <v>81026009</v>
      </c>
    </row>
    <row r="12" spans="1:13" ht="25.5" customHeight="1" x14ac:dyDescent="0.2">
      <c r="A12" s="122" t="str">
        <f>+'Productos de petróleo y combust'!A3</f>
        <v>3-1-2-02-01-02-0003</v>
      </c>
      <c r="B12" s="123" t="str">
        <f>+'Productos de petróleo y combust'!B3</f>
        <v>Productos de hornos de coque, de refinación de petróleo y combustible</v>
      </c>
      <c r="C12" s="124">
        <f>+'Productos de petróleo y combust'!A26</f>
        <v>78770000</v>
      </c>
      <c r="D12" s="124">
        <f>+'Productos de petróleo y combust'!B26</f>
        <v>0</v>
      </c>
      <c r="E12" s="124">
        <f>+'Productos de petróleo y combust'!C26</f>
        <v>0</v>
      </c>
      <c r="F12" s="124">
        <f>+'Productos de petróleo y combust'!D26</f>
        <v>78770000</v>
      </c>
      <c r="G12" s="124">
        <f>+'Productos de petróleo y combust'!E26</f>
        <v>2000000</v>
      </c>
      <c r="H12" s="124">
        <f>+'Productos de petróleo y combust'!F26</f>
        <v>2.539037704709915E-2</v>
      </c>
      <c r="I12" s="124">
        <f>+'Productos de petróleo y combust'!G26</f>
        <v>0</v>
      </c>
      <c r="J12" s="124">
        <f>+'Productos de petróleo y combust'!H26</f>
        <v>76770000</v>
      </c>
      <c r="K12" s="124">
        <f>+'Productos de petróleo y combust'!I26</f>
        <v>0</v>
      </c>
      <c r="L12" s="124">
        <f>+'Productos de petróleo y combust'!J26</f>
        <v>0</v>
      </c>
      <c r="M12" s="124">
        <f>+'Productos de petróleo y combust'!K26</f>
        <v>2000000</v>
      </c>
    </row>
    <row r="13" spans="1:13" ht="25.5" customHeight="1" x14ac:dyDescent="0.2">
      <c r="A13" s="122" t="str">
        <f>+'Químicos básicos'!A3</f>
        <v>3-1-2-02-01-02-0004</v>
      </c>
      <c r="B13" s="123" t="str">
        <f>+'Químicos básicos'!B3</f>
        <v>Químicos básicos</v>
      </c>
      <c r="C13" s="124">
        <f>+'Químicos básicos'!A26</f>
        <v>1671000</v>
      </c>
      <c r="D13" s="124">
        <f>+'Químicos básicos'!B26</f>
        <v>0</v>
      </c>
      <c r="E13" s="124">
        <f>+'Químicos básicos'!C26</f>
        <v>0</v>
      </c>
      <c r="F13" s="124">
        <f>+'Químicos básicos'!D26</f>
        <v>1671000</v>
      </c>
      <c r="G13" s="124">
        <f>+'Químicos básicos'!E26</f>
        <v>1671000</v>
      </c>
      <c r="H13" s="124">
        <f>+'Químicos básicos'!F26</f>
        <v>1</v>
      </c>
      <c r="I13" s="124">
        <f>+'Químicos básicos'!G26</f>
        <v>0</v>
      </c>
      <c r="J13" s="124">
        <f>+'Químicos básicos'!H26</f>
        <v>0</v>
      </c>
      <c r="K13" s="124">
        <f>+'Químicos básicos'!I26</f>
        <v>0</v>
      </c>
      <c r="L13" s="124">
        <f>+'Químicos básicos'!J26</f>
        <v>0</v>
      </c>
      <c r="M13" s="124">
        <f>+'Químicos básicos'!K26</f>
        <v>1671000</v>
      </c>
    </row>
    <row r="14" spans="1:13" ht="25.5" customHeight="1" x14ac:dyDescent="0.2">
      <c r="A14" s="122" t="str">
        <f>+'Otros productos químicos'!A3</f>
        <v>3-1-2-02-01-02-0005</v>
      </c>
      <c r="B14" s="123" t="str">
        <f>+'Otros productos químicos'!B3</f>
        <v>Otros productos químicos; fibras artificiales (o fibras industriales hechas por el hombre)</v>
      </c>
      <c r="C14" s="124">
        <f>+'Otros productos químicos'!A26</f>
        <v>23441000</v>
      </c>
      <c r="D14" s="124">
        <f>+'Otros productos químicos'!B26</f>
        <v>0</v>
      </c>
      <c r="E14" s="124">
        <f>+'Otros productos químicos'!C26</f>
        <v>0</v>
      </c>
      <c r="F14" s="124">
        <f>+'Otros productos químicos'!D26</f>
        <v>23441000</v>
      </c>
      <c r="G14" s="124">
        <f>+'Otros productos químicos'!E26</f>
        <v>19441000</v>
      </c>
      <c r="H14" s="124">
        <f>+'Otros productos químicos'!F26</f>
        <v>0.82935881575018133</v>
      </c>
      <c r="I14" s="124">
        <f>+'Otros productos químicos'!G26</f>
        <v>0</v>
      </c>
      <c r="J14" s="124">
        <f>+'Otros productos químicos'!H26</f>
        <v>4000000</v>
      </c>
      <c r="K14" s="124">
        <f>+'Otros productos químicos'!I26</f>
        <v>0</v>
      </c>
      <c r="L14" s="124">
        <f>+'Otros productos químicos'!J26</f>
        <v>0</v>
      </c>
      <c r="M14" s="124">
        <f>+'Otros productos químicos'!K26</f>
        <v>19441000</v>
      </c>
    </row>
    <row r="15" spans="1:13" ht="25.5" customHeight="1" x14ac:dyDescent="0.2">
      <c r="A15" s="122" t="str">
        <f>+'Productos de caucho y plástico'!A3</f>
        <v>3-1-2-02-01-02-0006</v>
      </c>
      <c r="B15" s="123" t="str">
        <f>+'Productos de caucho y plástico'!B3</f>
        <v>Productos de caucho y plástico</v>
      </c>
      <c r="C15" s="124">
        <f>+'Productos de caucho y plástico'!A26</f>
        <v>159982000</v>
      </c>
      <c r="D15" s="124">
        <f>+'Productos de caucho y plástico'!B26</f>
        <v>0</v>
      </c>
      <c r="E15" s="124">
        <f>+'Productos de caucho y plástico'!C26</f>
        <v>0</v>
      </c>
      <c r="F15" s="124">
        <f>+'Productos de caucho y plástico'!D26</f>
        <v>159982000</v>
      </c>
      <c r="G15" s="124">
        <f>+'Productos de caucho y plástico'!E26</f>
        <v>16881980</v>
      </c>
      <c r="H15" s="124">
        <f>+'Productos de caucho y plástico'!F26</f>
        <v>0.10552424647772875</v>
      </c>
      <c r="I15" s="124">
        <f>+'Productos de caucho y plástico'!G26</f>
        <v>0</v>
      </c>
      <c r="J15" s="124">
        <f>+'Productos de caucho y plástico'!H26</f>
        <v>143100020</v>
      </c>
      <c r="K15" s="124">
        <f>+'Productos de caucho y plástico'!I26</f>
        <v>0</v>
      </c>
      <c r="L15" s="124">
        <f>+'Productos de caucho y plástico'!J26</f>
        <v>0</v>
      </c>
      <c r="M15" s="124">
        <f>+'Productos de caucho y plástico'!K26</f>
        <v>16881980</v>
      </c>
    </row>
    <row r="16" spans="1:13" ht="25.5" customHeight="1" x14ac:dyDescent="0.2">
      <c r="A16" s="122" t="str">
        <f>+'Vidrio y productos de vidrio'!A3</f>
        <v>3-1-2-02-01-02-0007</v>
      </c>
      <c r="B16" s="123" t="str">
        <f>+'Vidrio y productos de vidrio'!B3</f>
        <v>Vidrio y productos de vidrio y otros productos no metálicos n.c.p.</v>
      </c>
      <c r="C16" s="124">
        <f>+'Vidrio y productos de vidrio'!A26</f>
        <v>4405000</v>
      </c>
      <c r="D16" s="124">
        <f>+'Vidrio y productos de vidrio'!B26</f>
        <v>0</v>
      </c>
      <c r="E16" s="124">
        <f>+'Vidrio y productos de vidrio'!C26</f>
        <v>0</v>
      </c>
      <c r="F16" s="124">
        <f>+'Vidrio y productos de vidrio'!D26</f>
        <v>4405000</v>
      </c>
      <c r="G16" s="124">
        <f>+'Vidrio y productos de vidrio'!E26</f>
        <v>4405000</v>
      </c>
      <c r="H16" s="124">
        <f>+'Vidrio y productos de vidrio'!F26</f>
        <v>1</v>
      </c>
      <c r="I16" s="124">
        <f>+'Vidrio y productos de vidrio'!G26</f>
        <v>0</v>
      </c>
      <c r="J16" s="124">
        <f>+'Vidrio y productos de vidrio'!H26</f>
        <v>0</v>
      </c>
      <c r="K16" s="124">
        <f>+'Vidrio y productos de vidrio'!I26</f>
        <v>0</v>
      </c>
      <c r="L16" s="124">
        <f>+'Vidrio y productos de vidrio'!J26</f>
        <v>0</v>
      </c>
      <c r="M16" s="124">
        <f>+'Vidrio y productos de vidrio'!K26</f>
        <v>4405000</v>
      </c>
    </row>
    <row r="17" spans="1:14" ht="25.5" customHeight="1" x14ac:dyDescent="0.2">
      <c r="A17" s="122" t="str">
        <f>+Muebles!A3</f>
        <v>3-1-2-02-01-02-0008</v>
      </c>
      <c r="B17" s="123" t="str">
        <f>+Muebles!B3</f>
        <v>Muebles; otros bienes transportables n.c.p.</v>
      </c>
      <c r="C17" s="124">
        <f>+Muebles!A26</f>
        <v>8647000</v>
      </c>
      <c r="D17" s="124">
        <f>+Muebles!B26</f>
        <v>0</v>
      </c>
      <c r="E17" s="124">
        <f>+Muebles!C26</f>
        <v>0</v>
      </c>
      <c r="F17" s="124">
        <f>+Muebles!D26</f>
        <v>8647000</v>
      </c>
      <c r="G17" s="124">
        <f>+Muebles!E26</f>
        <v>4000000</v>
      </c>
      <c r="H17" s="124">
        <f>+Muebles!F26</f>
        <v>0.46258818087197873</v>
      </c>
      <c r="I17" s="124">
        <f>+Muebles!G26</f>
        <v>0</v>
      </c>
      <c r="J17" s="124">
        <f>+Muebles!H26</f>
        <v>4647000</v>
      </c>
      <c r="K17" s="124">
        <f>+Muebles!I26</f>
        <v>0</v>
      </c>
      <c r="L17" s="124">
        <f>+Muebles!J26</f>
        <v>0</v>
      </c>
      <c r="M17" s="124">
        <f>+Muebles!K26</f>
        <v>4000000</v>
      </c>
    </row>
    <row r="18" spans="1:14" ht="25.5" customHeight="1" x14ac:dyDescent="0.2">
      <c r="A18" s="122" t="str">
        <f>+'Productos metálicos elaborados'!A3</f>
        <v>3-1-2-02-01-03-0002</v>
      </c>
      <c r="B18" s="123" t="str">
        <f>+'Productos metálicos elaborados'!B3</f>
        <v>Productos metálicos elaborados</v>
      </c>
      <c r="C18" s="124">
        <f>+'Productos metálicos elaborados'!A26</f>
        <v>3497000</v>
      </c>
      <c r="D18" s="124">
        <f>+'Productos metálicos elaborados'!B26</f>
        <v>0</v>
      </c>
      <c r="E18" s="124">
        <f>+'Productos metálicos elaborados'!C26</f>
        <v>0</v>
      </c>
      <c r="F18" s="124">
        <f>+'Productos metálicos elaborados'!D26</f>
        <v>3497000</v>
      </c>
      <c r="G18" s="124">
        <f>+'Productos metálicos elaborados'!E26</f>
        <v>0</v>
      </c>
      <c r="H18" s="124">
        <f>+'Productos metálicos elaborados'!F26</f>
        <v>0</v>
      </c>
      <c r="I18" s="124">
        <f>+'Productos metálicos elaborados'!G26</f>
        <v>0</v>
      </c>
      <c r="J18" s="124">
        <f>+'Productos metálicos elaborados'!H26</f>
        <v>3497000</v>
      </c>
      <c r="K18" s="124">
        <f>+'Productos metálicos elaborados'!I26</f>
        <v>0</v>
      </c>
      <c r="L18" s="124">
        <f>+'Productos metálicos elaborados'!J26</f>
        <v>0</v>
      </c>
      <c r="M18" s="124">
        <f>+'Productos metálicos elaborados'!K26</f>
        <v>0</v>
      </c>
    </row>
    <row r="19" spans="1:14" ht="25.5" customHeight="1" x14ac:dyDescent="0.2">
      <c r="A19" s="122" t="str">
        <f>+'Maquinaria para usos especiales'!A3</f>
        <v>3-1-2-02-01-03-0004</v>
      </c>
      <c r="B19" s="123" t="str">
        <f>+'Maquinaria para usos especiales'!B3</f>
        <v>Maquinaria para usos especiales</v>
      </c>
      <c r="C19" s="124">
        <f>+'Maquinaria para usos especiales'!A26</f>
        <v>7191000</v>
      </c>
      <c r="D19" s="124">
        <f>+'Maquinaria para usos especiales'!B26</f>
        <v>0</v>
      </c>
      <c r="E19" s="124">
        <f>+'Maquinaria para usos especiales'!C26</f>
        <v>0</v>
      </c>
      <c r="F19" s="124">
        <f>+'Maquinaria para usos especiales'!D26</f>
        <v>7191000</v>
      </c>
      <c r="G19" s="124">
        <f>+'Maquinaria para usos especiales'!E26</f>
        <v>0</v>
      </c>
      <c r="H19" s="124">
        <f>+'Maquinaria para usos especiales'!F26</f>
        <v>0</v>
      </c>
      <c r="I19" s="124">
        <f>+'Maquinaria para usos especiales'!G26</f>
        <v>0</v>
      </c>
      <c r="J19" s="124">
        <f>+'Maquinaria para usos especiales'!H26</f>
        <v>7191000</v>
      </c>
      <c r="K19" s="124">
        <f>+'Maquinaria para usos especiales'!I26</f>
        <v>0</v>
      </c>
      <c r="L19" s="124">
        <f>+'Maquinaria para usos especiales'!J26</f>
        <v>0</v>
      </c>
      <c r="M19" s="124">
        <f>+'Maquinaria para usos especiales'!K26</f>
        <v>0</v>
      </c>
    </row>
    <row r="20" spans="1:14" ht="25.5" customHeight="1" x14ac:dyDescent="0.2">
      <c r="A20" s="122" t="str">
        <f>+'Maquinaria de oficina'!A3</f>
        <v>3-1-2-02-01-03-0005</v>
      </c>
      <c r="B20" s="123" t="str">
        <f>+'Maquinaria de oficina'!B3</f>
        <v>Maquinaria de oficina, contabilidad e informática</v>
      </c>
      <c r="C20" s="124">
        <f>+'Maquinaria de oficina'!A26</f>
        <v>19672000</v>
      </c>
      <c r="D20" s="124">
        <f>+'Maquinaria de oficina'!B26</f>
        <v>-10000002</v>
      </c>
      <c r="E20" s="124">
        <f>+'Maquinaria de oficina'!C26</f>
        <v>0</v>
      </c>
      <c r="F20" s="124">
        <f>+'Maquinaria de oficina'!D26</f>
        <v>9671998</v>
      </c>
      <c r="G20" s="124">
        <f>+'Maquinaria de oficina'!E26</f>
        <v>0</v>
      </c>
      <c r="H20" s="124">
        <f>+'Maquinaria de oficina'!F26</f>
        <v>0</v>
      </c>
      <c r="I20" s="124">
        <f>+'Maquinaria de oficina'!G26</f>
        <v>0</v>
      </c>
      <c r="J20" s="124">
        <f>+'Maquinaria de oficina'!H26</f>
        <v>9671998</v>
      </c>
      <c r="K20" s="124">
        <f>+'Maquinaria de oficina'!I26</f>
        <v>0</v>
      </c>
      <c r="L20" s="124">
        <f>+'Maquinaria de oficina'!J26</f>
        <v>0</v>
      </c>
      <c r="M20" s="124">
        <f>+'Maquinaria de oficina'!K26</f>
        <v>0</v>
      </c>
    </row>
    <row r="21" spans="1:14" ht="25.5" customHeight="1" x14ac:dyDescent="0.2">
      <c r="A21" s="122" t="str">
        <f>+'Maquinaria y aparatos eléctrico'!A3</f>
        <v>3-1-2-02-01-03-0006</v>
      </c>
      <c r="B21" s="123" t="str">
        <f>+'Maquinaria y aparatos eléctrico'!B3</f>
        <v>Maquinaria y aparatos eléctricos</v>
      </c>
      <c r="C21" s="124">
        <f>+'Maquinaria y aparatos eléctrico'!A26</f>
        <v>2154000</v>
      </c>
      <c r="D21" s="124">
        <f>+'Maquinaria y aparatos eléctrico'!B26</f>
        <v>0</v>
      </c>
      <c r="E21" s="124">
        <f>+'Maquinaria y aparatos eléctrico'!C26</f>
        <v>0</v>
      </c>
      <c r="F21" s="124">
        <f>+'Maquinaria y aparatos eléctrico'!D26</f>
        <v>2154000</v>
      </c>
      <c r="G21" s="124">
        <f>+'Maquinaria y aparatos eléctrico'!E26</f>
        <v>0</v>
      </c>
      <c r="H21" s="124">
        <f>+'Maquinaria y aparatos eléctrico'!F26</f>
        <v>0</v>
      </c>
      <c r="I21" s="124">
        <f>+'Maquinaria y aparatos eléctrico'!G26</f>
        <v>0</v>
      </c>
      <c r="J21" s="124">
        <f>+'Maquinaria y aparatos eléctrico'!H26</f>
        <v>2154000</v>
      </c>
      <c r="K21" s="124">
        <f>+'Maquinaria y aparatos eléctrico'!I26</f>
        <v>0</v>
      </c>
      <c r="L21" s="124">
        <f>+'Maquinaria y aparatos eléctrico'!J26</f>
        <v>0</v>
      </c>
      <c r="M21" s="124">
        <f>+'Maquinaria y aparatos eléctrico'!K26</f>
        <v>0</v>
      </c>
    </row>
    <row r="22" spans="1:14" s="117" customFormat="1" ht="25.5" customHeight="1" x14ac:dyDescent="0.2">
      <c r="A22" s="184" t="s">
        <v>7</v>
      </c>
      <c r="B22" s="185" t="s">
        <v>1</v>
      </c>
      <c r="C22" s="186">
        <f>SUM(C23:C52)</f>
        <v>12609430000</v>
      </c>
      <c r="D22" s="186">
        <f>SUM(D23:D52)</f>
        <v>10000002</v>
      </c>
      <c r="E22" s="186">
        <f>SUM(E23:E52)</f>
        <v>0</v>
      </c>
      <c r="F22" s="186">
        <f>SUM(F23:F52)</f>
        <v>12619430002</v>
      </c>
      <c r="G22" s="186">
        <f>SUM(G23:G52)</f>
        <v>1146448629</v>
      </c>
      <c r="H22" s="187">
        <f>+G22/F22</f>
        <v>9.0847893194724666E-2</v>
      </c>
      <c r="I22" s="186">
        <f>SUM(I23:I52)</f>
        <v>0</v>
      </c>
      <c r="J22" s="186">
        <f>SUM(J23:J52)</f>
        <v>11472981373</v>
      </c>
      <c r="K22" s="186">
        <f>SUM(K23:K52)</f>
        <v>108002232</v>
      </c>
      <c r="L22" s="187">
        <f>+K22/F22</f>
        <v>8.5584081042395094E-3</v>
      </c>
      <c r="M22" s="186">
        <f>SUM(M23:M52)</f>
        <v>1038446397</v>
      </c>
    </row>
    <row r="23" spans="1:14" s="117" customFormat="1" ht="25.5" customHeight="1" x14ac:dyDescent="0.2">
      <c r="A23" s="122" t="str">
        <f>+'Servicios de transporte'!A3</f>
        <v>3-1-2-02-02-01-0002</v>
      </c>
      <c r="B23" s="123" t="str">
        <f>+'Servicios de transporte'!B3</f>
        <v>Servicios de transporte de pasajeros</v>
      </c>
      <c r="C23" s="124">
        <f>+'Servicios de transporte'!A26</f>
        <v>289600000</v>
      </c>
      <c r="D23" s="124">
        <f>+'Servicios de transporte'!B26</f>
        <v>0</v>
      </c>
      <c r="E23" s="124">
        <f>+'Servicios de transporte'!C26</f>
        <v>0</v>
      </c>
      <c r="F23" s="124">
        <f>+'Servicios de transporte'!D26</f>
        <v>289600000</v>
      </c>
      <c r="G23" s="124">
        <f>+'Servicios de transporte'!E26</f>
        <v>0</v>
      </c>
      <c r="H23" s="124">
        <f>+'Servicios de transporte'!F26</f>
        <v>0</v>
      </c>
      <c r="I23" s="124">
        <f>+'Servicios de transporte'!G26</f>
        <v>0</v>
      </c>
      <c r="J23" s="124">
        <f>+'Servicios de transporte'!H26</f>
        <v>289600000</v>
      </c>
      <c r="K23" s="124">
        <f>+'Servicios de transporte'!I26</f>
        <v>0</v>
      </c>
      <c r="L23" s="124">
        <f>+'Servicios de transporte'!J26</f>
        <v>0</v>
      </c>
      <c r="M23" s="124">
        <f>+'Servicios de transporte'!K26</f>
        <v>0</v>
      </c>
    </row>
    <row r="24" spans="1:14" s="117" customFormat="1" ht="25.5" customHeight="1" x14ac:dyDescent="0.2">
      <c r="A24" s="122" t="str">
        <f>+'Servicios de mensajería'!A3</f>
        <v>3-1-2-02-02-01-0006-001</v>
      </c>
      <c r="B24" s="123" t="str">
        <f>+'Servicios de mensajería'!B3</f>
        <v>Servicios de mensajería</v>
      </c>
      <c r="C24" s="124">
        <f>+'Servicios de mensajería'!A26</f>
        <v>386250000</v>
      </c>
      <c r="D24" s="124">
        <f>+'Servicios de mensajería'!B26</f>
        <v>0</v>
      </c>
      <c r="E24" s="124">
        <f>+'Servicios de mensajería'!C26</f>
        <v>0</v>
      </c>
      <c r="F24" s="124">
        <f>+'Servicios de mensajería'!D26</f>
        <v>386250000</v>
      </c>
      <c r="G24" s="124">
        <f>+'Servicios de mensajería'!E26</f>
        <v>55755583</v>
      </c>
      <c r="H24" s="124">
        <f>+'Servicios de mensajería'!F26</f>
        <v>0.14435102394822005</v>
      </c>
      <c r="I24" s="124">
        <f>+'Servicios de mensajería'!G26</f>
        <v>0</v>
      </c>
      <c r="J24" s="124">
        <f>+'Servicios de mensajería'!H26</f>
        <v>330494417</v>
      </c>
      <c r="K24" s="124">
        <f>+'Servicios de mensajería'!I26</f>
        <v>0</v>
      </c>
      <c r="L24" s="124">
        <f>+'Servicios de mensajería'!J26</f>
        <v>0</v>
      </c>
      <c r="M24" s="124">
        <f>+'Servicios de mensajería'!K26</f>
        <v>55755583</v>
      </c>
    </row>
    <row r="25" spans="1:14" s="117" customFormat="1" ht="25.5" customHeight="1" x14ac:dyDescent="0.2">
      <c r="A25" s="122" t="str">
        <f>+'Seguros entidad'!A3</f>
        <v>3-1-2-02-02-02-0001</v>
      </c>
      <c r="B25" s="123" t="str">
        <f>+'Seguros entidad'!B3</f>
        <v>Servicios financieros y servicios conexos - Seguros Entidad</v>
      </c>
      <c r="C25" s="124">
        <f>+'Seguros entidad'!A26</f>
        <v>868718000</v>
      </c>
      <c r="D25" s="124">
        <f>+'Seguros entidad'!B26</f>
        <v>0</v>
      </c>
      <c r="E25" s="124">
        <f>+'Seguros entidad'!C26</f>
        <v>0</v>
      </c>
      <c r="F25" s="124">
        <f>+'Seguros entidad'!D26</f>
        <v>868718000</v>
      </c>
      <c r="G25" s="124">
        <f>+'Seguros entidad'!E26</f>
        <v>0</v>
      </c>
      <c r="H25" s="124">
        <f>+'Seguros entidad'!F26</f>
        <v>0</v>
      </c>
      <c r="I25" s="124">
        <f>+'Seguros entidad'!G26</f>
        <v>0</v>
      </c>
      <c r="J25" s="124">
        <f>+'Seguros entidad'!H26</f>
        <v>868718000</v>
      </c>
      <c r="K25" s="124">
        <f>+'Seguros entidad'!I26</f>
        <v>0</v>
      </c>
      <c r="L25" s="124">
        <f>+'Seguros entidad'!J26</f>
        <v>0</v>
      </c>
      <c r="M25" s="124">
        <f>+'Seguros entidad'!K26</f>
        <v>0</v>
      </c>
    </row>
    <row r="26" spans="1:14" s="117" customFormat="1" ht="25.5" customHeight="1" x14ac:dyDescent="0.2">
      <c r="A26" s="122" t="str">
        <f>+'Servicios Financieros y Conexos'!A3</f>
        <v>3-1-2-02-02-02-0001-011</v>
      </c>
      <c r="B26" s="123" t="str">
        <f>+'Servicios Financieros y Conexos'!B3</f>
        <v>Servivios de administración de fondos de pensiones y cesantías</v>
      </c>
      <c r="C26" s="124">
        <f>+'Servicios Financieros y Conexos'!A26</f>
        <v>6839000</v>
      </c>
      <c r="D26" s="124">
        <f>+'Servicios Financieros y Conexos'!B26</f>
        <v>0</v>
      </c>
      <c r="E26" s="124">
        <f>+'Servicios Financieros y Conexos'!C26</f>
        <v>0</v>
      </c>
      <c r="F26" s="124">
        <f>+'Servicios Financieros y Conexos'!D26</f>
        <v>6839000</v>
      </c>
      <c r="G26" s="124">
        <f>+'Servicios Financieros y Conexos'!E26</f>
        <v>385026</v>
      </c>
      <c r="H26" s="124">
        <f>+'Servicios Financieros y Conexos'!F26</f>
        <v>5.6298581663985964E-2</v>
      </c>
      <c r="I26" s="124">
        <f>+'Servicios Financieros y Conexos'!G26</f>
        <v>0</v>
      </c>
      <c r="J26" s="124">
        <f>+'Servicios Financieros y Conexos'!H26</f>
        <v>6453974</v>
      </c>
      <c r="K26" s="124">
        <f>+'Servicios Financieros y Conexos'!I26</f>
        <v>385026</v>
      </c>
      <c r="L26" s="124">
        <f>+'Servicios Financieros y Conexos'!J26</f>
        <v>5.6298581663985964E-2</v>
      </c>
      <c r="M26" s="124">
        <f>+'Servicios Financieros y Conexos'!K26</f>
        <v>0</v>
      </c>
    </row>
    <row r="27" spans="1:14" s="117" customFormat="1" ht="25.5" customHeight="1" x14ac:dyDescent="0.2">
      <c r="A27" s="122" t="str">
        <f>+'Servicios de administración'!A3</f>
        <v>3-1-2-02-02-02-0002-002</v>
      </c>
      <c r="B27" s="123" t="str">
        <f>+'Servicios de administración'!B3</f>
        <v>Servivios de administración de bienes inmuebles a comisión o por contrato</v>
      </c>
      <c r="C27" s="124">
        <f>+'Servicios de administración'!A26</f>
        <v>175074000</v>
      </c>
      <c r="D27" s="124">
        <f>+'Servicios de administración'!B26</f>
        <v>0</v>
      </c>
      <c r="E27" s="124">
        <f>+'Servicios de administración'!C26</f>
        <v>0</v>
      </c>
      <c r="F27" s="124">
        <f>+'Servicios de administración'!D26</f>
        <v>175074000</v>
      </c>
      <c r="G27" s="124">
        <f>+'Servicios de administración'!E26</f>
        <v>0</v>
      </c>
      <c r="H27" s="124">
        <f>+'Servicios de administración'!F26</f>
        <v>0</v>
      </c>
      <c r="I27" s="124">
        <f>+'Servicios de administración'!G26</f>
        <v>0</v>
      </c>
      <c r="J27" s="124">
        <f>+'Servicios de administración'!H26</f>
        <v>175074000</v>
      </c>
      <c r="K27" s="124">
        <f>+'Servicios de administración'!I26</f>
        <v>0</v>
      </c>
      <c r="L27" s="124">
        <f>+'Servicios de administración'!J26</f>
        <v>0</v>
      </c>
      <c r="M27" s="124">
        <f>+'Servicios de administración'!K26</f>
        <v>0</v>
      </c>
    </row>
    <row r="28" spans="1:14" s="117" customFormat="1" ht="25.5" customHeight="1" x14ac:dyDescent="0.2">
      <c r="A28" s="122" t="str">
        <f>+'Servicios de arrendamiento'!A3</f>
        <v>3-1-2-02-02-02-0003-002</v>
      </c>
      <c r="B28" s="123" t="str">
        <f>+'Servicios de arrendamiento'!B3</f>
        <v>Servivios de arrendamiento sin opción de compra de maquinaria y equipo sin operarios</v>
      </c>
      <c r="C28" s="124">
        <f>+'Servicios de arrendamiento'!A26</f>
        <v>24926000</v>
      </c>
      <c r="D28" s="124">
        <f>+'Servicios de arrendamiento'!B26</f>
        <v>390000000</v>
      </c>
      <c r="E28" s="124">
        <f>+'Servicios de arrendamiento'!C26</f>
        <v>0</v>
      </c>
      <c r="F28" s="124">
        <f>+'Servicios de arrendamiento'!D26</f>
        <v>414926000</v>
      </c>
      <c r="G28" s="124">
        <f>+'Servicios de arrendamiento'!E26</f>
        <v>37673418</v>
      </c>
      <c r="H28" s="124">
        <f>+'Servicios de arrendamiento'!F26</f>
        <v>9.0795510524768266E-2</v>
      </c>
      <c r="I28" s="124">
        <f>+'Servicios de arrendamiento'!G26</f>
        <v>0</v>
      </c>
      <c r="J28" s="124">
        <f>+'Servicios de arrendamiento'!H26</f>
        <v>377252582</v>
      </c>
      <c r="K28" s="124">
        <f>+'Servicios de arrendamiento'!I26</f>
        <v>4771595</v>
      </c>
      <c r="L28" s="124">
        <f>+'Servicios de arrendamiento'!J26</f>
        <v>1.1499869856311727E-2</v>
      </c>
      <c r="M28" s="124">
        <f>+'Servicios de arrendamiento'!K26</f>
        <v>32901823</v>
      </c>
    </row>
    <row r="29" spans="1:14" s="117" customFormat="1" ht="25.5" customHeight="1" x14ac:dyDescent="0.2">
      <c r="A29" s="122" t="str">
        <f>+'Servicios de diseño y desarroll'!A3</f>
        <v>3-1-2-02-02-03-0003-003</v>
      </c>
      <c r="B29" s="123" t="str">
        <f>+'Servicios de diseño y desarroll'!B3</f>
        <v>Servicios de diseño y desarrollo de la tecnología de la información (TI)</v>
      </c>
      <c r="C29" s="124">
        <f>+'Servicios de diseño y desarroll'!A26</f>
        <v>2221500000</v>
      </c>
      <c r="D29" s="124">
        <f>+'Servicios de diseño y desarroll'!B26</f>
        <v>-2221500000</v>
      </c>
      <c r="E29" s="124">
        <f>+'Servicios de diseño y desarroll'!C26</f>
        <v>0</v>
      </c>
      <c r="F29" s="124">
        <f>+'Servicios de diseño y desarroll'!D26</f>
        <v>0</v>
      </c>
      <c r="G29" s="124">
        <f>+'Servicios de diseño y desarroll'!E26</f>
        <v>0</v>
      </c>
      <c r="H29" s="124" t="e">
        <f>+'Servicios de diseño y desarroll'!F26</f>
        <v>#DIV/0!</v>
      </c>
      <c r="I29" s="124">
        <f>+'Servicios de diseño y desarroll'!G26</f>
        <v>0</v>
      </c>
      <c r="J29" s="124">
        <f>+'Servicios de diseño y desarroll'!H26</f>
        <v>0</v>
      </c>
      <c r="K29" s="124">
        <f>+'Servicios de diseño y desarroll'!I26</f>
        <v>0</v>
      </c>
      <c r="L29" s="124" t="e">
        <f>+'Servicios de diseño y desarroll'!J26</f>
        <v>#DIV/0!</v>
      </c>
      <c r="M29" s="124">
        <f>+'Servicios de diseño y desarroll'!K26</f>
        <v>0</v>
      </c>
    </row>
    <row r="30" spans="1:14" s="213" customFormat="1" ht="25.5" customHeight="1" x14ac:dyDescent="0.2">
      <c r="A30" s="199" t="str">
        <f>+'Derechos de uso de productos'!A3</f>
        <v>3-1-2-02-02-02-003-005</v>
      </c>
      <c r="B30" s="200" t="str">
        <f>+'Derechos de uso de productos'!B3</f>
        <v>Derechos de uso de productos de propiedad intelectual y otros productos similares</v>
      </c>
      <c r="C30" s="201">
        <f>+'Derechos de uso de propiedad in'!A26</f>
        <v>0</v>
      </c>
      <c r="D30" s="201">
        <f>+'Derechos de uso de propiedad in'!B26</f>
        <v>1766000000</v>
      </c>
      <c r="E30" s="201">
        <f>+'Derechos de uso de propiedad in'!C26</f>
        <v>0</v>
      </c>
      <c r="F30" s="201">
        <f>+'Derechos de uso de propiedad in'!D26</f>
        <v>1766000000</v>
      </c>
      <c r="G30" s="201">
        <f>+'Derechos de uso de propiedad in'!E26</f>
        <v>0</v>
      </c>
      <c r="H30" s="201">
        <f>+'Derechos de uso de propiedad in'!F26</f>
        <v>0</v>
      </c>
      <c r="I30" s="201">
        <f>+'Derechos de uso de propiedad in'!G26</f>
        <v>0</v>
      </c>
      <c r="J30" s="201">
        <f>+'Derechos de uso de propiedad in'!H26</f>
        <v>1766000000</v>
      </c>
      <c r="K30" s="201">
        <f>+'Derechos de uso de propiedad in'!I26</f>
        <v>0</v>
      </c>
      <c r="L30" s="201">
        <f>+'Derechos de uso de propiedad in'!J26</f>
        <v>0</v>
      </c>
      <c r="M30" s="201">
        <f>+'Derechos de uso de propiedad in'!K26</f>
        <v>0</v>
      </c>
      <c r="N30" s="212"/>
    </row>
    <row r="31" spans="1:14" ht="25.5" customHeight="1" x14ac:dyDescent="0.2">
      <c r="A31" s="180" t="str">
        <f>+'Otros servicios profesionales'!A3</f>
        <v>3-1-2-02-02-03-0003-013</v>
      </c>
      <c r="B31" s="123" t="str">
        <f>+'Otros servicios profesionales'!B3</f>
        <v>Otros servicios profesionales y técnicos n.c.p.</v>
      </c>
      <c r="C31" s="128">
        <f>+'Otros servicios profesionales'!A26</f>
        <v>590500000</v>
      </c>
      <c r="D31" s="128">
        <f>+'Otros servicios profesionales'!B26</f>
        <v>0</v>
      </c>
      <c r="E31" s="128">
        <f>+'Otros servicios profesionales'!C26</f>
        <v>0</v>
      </c>
      <c r="F31" s="128">
        <f>+'Otros servicios profesionales'!D26</f>
        <v>590500000</v>
      </c>
      <c r="G31" s="128">
        <f>+'Otros servicios profesionales'!E26</f>
        <v>40346000</v>
      </c>
      <c r="H31" s="128">
        <f>+'Otros servicios profesionales'!F26</f>
        <v>6.8325148179508896E-2</v>
      </c>
      <c r="I31" s="128">
        <f>+'Otros servicios profesionales'!G26</f>
        <v>0</v>
      </c>
      <c r="J31" s="128">
        <f>+'Otros servicios profesionales'!H26</f>
        <v>550154000</v>
      </c>
      <c r="K31" s="128">
        <f>+'Otros servicios profesionales'!I26</f>
        <v>0</v>
      </c>
      <c r="L31" s="128">
        <f>+'Otros servicios profesionales'!J26</f>
        <v>0</v>
      </c>
      <c r="M31" s="128">
        <f>+'Otros servicios profesionales'!K26</f>
        <v>40346000</v>
      </c>
    </row>
    <row r="32" spans="1:14" s="117" customFormat="1" ht="25.5" customHeight="1" x14ac:dyDescent="0.2">
      <c r="A32" s="122" t="str">
        <f>+'Servicios de telefonía fija'!A3</f>
        <v>3-1-2-02-02-03-0004-001</v>
      </c>
      <c r="B32" s="127" t="str">
        <f>+'Servicios de telefonía fija'!B3</f>
        <v>Servicios de telefonía fija</v>
      </c>
      <c r="C32" s="124">
        <f>+'Servicios de telefonía fija'!A26</f>
        <v>200000000</v>
      </c>
      <c r="D32" s="124">
        <f>+'Servicios de telefonía fija'!B26</f>
        <v>0</v>
      </c>
      <c r="E32" s="124">
        <f>+'Servicios de telefonía fija'!C26</f>
        <v>0</v>
      </c>
      <c r="F32" s="124">
        <f>+'Servicios de telefonía fija'!D26</f>
        <v>200000000</v>
      </c>
      <c r="G32" s="124">
        <f>+'Servicios de telefonía fija'!E26</f>
        <v>30207790</v>
      </c>
      <c r="H32" s="124">
        <f>+'Servicios de telefonía fija'!F26</f>
        <v>0.15103895000000001</v>
      </c>
      <c r="I32" s="124">
        <f>+'Servicios de telefonía fija'!G26</f>
        <v>0</v>
      </c>
      <c r="J32" s="124">
        <f>+'Servicios de telefonía fija'!H26</f>
        <v>169792210</v>
      </c>
      <c r="K32" s="124">
        <f>+'Servicios de telefonía fija'!I26</f>
        <v>30207790</v>
      </c>
      <c r="L32" s="124">
        <f>+'Servicios de telefonía fija'!J26</f>
        <v>0.15103895000000001</v>
      </c>
      <c r="M32" s="124">
        <f>+'Servicios de telefonía fija'!K26</f>
        <v>0</v>
      </c>
    </row>
    <row r="33" spans="1:16" s="117" customFormat="1" ht="25.5" customHeight="1" x14ac:dyDescent="0.2">
      <c r="A33" s="122" t="str">
        <f>+'Servicios de telecomunicaciones'!A3</f>
        <v>3-1-2-02-02-03-0004-002</v>
      </c>
      <c r="B33" s="127" t="str">
        <f>+'Servicios de telecomunicaciones'!B3</f>
        <v>Servicios de telecomunicaciones móviles</v>
      </c>
      <c r="C33" s="124">
        <f>+'Servicios de telecomunicaciones'!A26</f>
        <v>77133000</v>
      </c>
      <c r="D33" s="124">
        <f>+'Servicios de telecomunicaciones'!B26</f>
        <v>0</v>
      </c>
      <c r="E33" s="124">
        <f>+'Servicios de telecomunicaciones'!C26</f>
        <v>0</v>
      </c>
      <c r="F33" s="124">
        <f>+'Servicios de telecomunicaciones'!D26</f>
        <v>77133000</v>
      </c>
      <c r="G33" s="124">
        <f>+'Servicios de telecomunicaciones'!E26</f>
        <v>7376068</v>
      </c>
      <c r="H33" s="124">
        <f>+'Servicios de telecomunicaciones'!F26</f>
        <v>9.562791541882204E-2</v>
      </c>
      <c r="I33" s="124">
        <f>+'Servicios de telecomunicaciones'!G26</f>
        <v>0</v>
      </c>
      <c r="J33" s="124">
        <f>+'Servicios de telecomunicaciones'!H26</f>
        <v>69756932</v>
      </c>
      <c r="K33" s="124">
        <f>+'Servicios de telecomunicaciones'!I26</f>
        <v>7376068</v>
      </c>
      <c r="L33" s="124">
        <f>+'Servicios de telecomunicaciones'!J26</f>
        <v>9.562791541882204E-2</v>
      </c>
      <c r="M33" s="124">
        <f>+'Servicios de telecomunicaciones'!K26</f>
        <v>0</v>
      </c>
    </row>
    <row r="34" spans="1:16" s="117" customFormat="1" ht="25.5" customHeight="1" x14ac:dyDescent="0.2">
      <c r="A34" s="122" t="str">
        <f>+'Srvcs telecom. a través de inte'!A3</f>
        <v>3-1-2-02-02-03-0004-004</v>
      </c>
      <c r="B34" s="127" t="str">
        <f>+'Srvcs telecom. a través de inte'!B3</f>
        <v>Servicios de telecomunicaciones a través de internet</v>
      </c>
      <c r="C34" s="124">
        <f>+'Srvcs telecom. a través de inte'!A26</f>
        <v>618000000</v>
      </c>
      <c r="D34" s="124">
        <f>+'Srvcs telecom. a través de inte'!B26</f>
        <v>141000000</v>
      </c>
      <c r="E34" s="124">
        <f>+'Srvcs telecom. a través de inte'!C26</f>
        <v>0</v>
      </c>
      <c r="F34" s="124">
        <f>+'Srvcs telecom. a través de inte'!D26</f>
        <v>759000000</v>
      </c>
      <c r="G34" s="124">
        <f>+'Srvcs telecom. a través de inte'!E26</f>
        <v>0</v>
      </c>
      <c r="H34" s="124">
        <f>+'Srvcs telecom. a través de inte'!F26</f>
        <v>0</v>
      </c>
      <c r="I34" s="124">
        <f>+'Srvcs telecom. a través de inte'!G26</f>
        <v>0</v>
      </c>
      <c r="J34" s="124">
        <f>+'Srvcs telecom. a través de inte'!H26</f>
        <v>759000000</v>
      </c>
      <c r="K34" s="124">
        <f>+'Srvcs telecom. a través de inte'!I26</f>
        <v>0</v>
      </c>
      <c r="L34" s="124">
        <f>+'Srvcs telecom. a través de inte'!J26</f>
        <v>0</v>
      </c>
      <c r="M34" s="124">
        <f>+'Srvcs telecom. a través de inte'!K26</f>
        <v>0</v>
      </c>
    </row>
    <row r="35" spans="1:16" s="210" customFormat="1" ht="25.5" customHeight="1" x14ac:dyDescent="0.2">
      <c r="A35" s="188" t="str">
        <f>+'Servicios de transmisión'!A3</f>
        <v>3-1-2-02-02-03-0004-007</v>
      </c>
      <c r="B35" s="189" t="str">
        <f>+'Servicios de transmisión'!B3</f>
        <v>Servicios de transmisión de programas de radio y televisión</v>
      </c>
      <c r="C35" s="190">
        <f>+'Servicios de transmisión'!A26</f>
        <v>1747000</v>
      </c>
      <c r="D35" s="190">
        <f>+'Servicios de transmisión'!B26</f>
        <v>0</v>
      </c>
      <c r="E35" s="190">
        <f>+'Servicios de transmisión'!C26</f>
        <v>0</v>
      </c>
      <c r="F35" s="190">
        <f>+'Servicios de transmisión'!D26</f>
        <v>1747000</v>
      </c>
      <c r="G35" s="190">
        <f>+'Servicios de transmisión'!E26</f>
        <v>224455</v>
      </c>
      <c r="H35" s="190">
        <f>+'Servicios de transmisión'!F26</f>
        <v>0.12848025186033199</v>
      </c>
      <c r="I35" s="190">
        <f>+'Servicios de transmisión'!G26</f>
        <v>0</v>
      </c>
      <c r="J35" s="190">
        <f>+'Servicios de transmisión'!H26</f>
        <v>1522545</v>
      </c>
      <c r="K35" s="190">
        <f>+'Servicios de transmisión'!I26</f>
        <v>224455</v>
      </c>
      <c r="L35" s="190">
        <f>+'Servicios de transmisión'!J26</f>
        <v>0.12848025186033199</v>
      </c>
      <c r="M35" s="190">
        <f>+'Servicios de transmisión'!K26</f>
        <v>0</v>
      </c>
    </row>
    <row r="36" spans="1:16" s="117" customFormat="1" ht="25.5" customHeight="1" x14ac:dyDescent="0.2">
      <c r="A36" s="122" t="str">
        <f>+'Servicios de protección'!A3</f>
        <v>3-1-2-02-02-03-0005-001</v>
      </c>
      <c r="B36" s="123" t="str">
        <f>+'Servicios de protección'!B3</f>
        <v>Servicios de protección (guardas de seguridad)</v>
      </c>
      <c r="C36" s="124">
        <f>+'Servicios de protección'!A26</f>
        <v>1379600000</v>
      </c>
      <c r="D36" s="124">
        <f>+'Servicios de protección'!B26</f>
        <v>0</v>
      </c>
      <c r="E36" s="124">
        <f>+'Servicios de protección'!C26</f>
        <v>0</v>
      </c>
      <c r="F36" s="124">
        <f>+'Servicios de protección'!D26</f>
        <v>1379600000</v>
      </c>
      <c r="G36" s="124">
        <f>+'Servicios de protección'!E26</f>
        <v>324496929</v>
      </c>
      <c r="H36" s="124">
        <f>+'Servicios de protección'!F26</f>
        <v>0.23521087924035952</v>
      </c>
      <c r="I36" s="124">
        <f>+'Servicios de protección'!G26</f>
        <v>0</v>
      </c>
      <c r="J36" s="124">
        <f>+'Servicios de protección'!H26</f>
        <v>1055103071</v>
      </c>
      <c r="K36" s="124">
        <f>+'Servicios de protección'!I26</f>
        <v>0</v>
      </c>
      <c r="L36" s="124">
        <f>+'Servicios de protección'!J26</f>
        <v>0</v>
      </c>
      <c r="M36" s="124">
        <f>+'Servicios de protección'!K26</f>
        <v>324496929</v>
      </c>
    </row>
    <row r="37" spans="1:16" s="117" customFormat="1" ht="25.5" customHeight="1" x14ac:dyDescent="0.2">
      <c r="A37" s="122" t="str">
        <f>+'Servicios de limpieza general'!A3</f>
        <v>3-1-2-02-02-03-0005-002</v>
      </c>
      <c r="B37" s="123" t="str">
        <f>+'Servicios de limpieza general'!B3</f>
        <v>Servicios de limpieza general</v>
      </c>
      <c r="C37" s="124">
        <f>+'Servicios de limpieza general'!A26</f>
        <v>680720000</v>
      </c>
      <c r="D37" s="124">
        <f>+'Servicios de limpieza general'!B26</f>
        <v>0</v>
      </c>
      <c r="E37" s="124">
        <f>+'Servicios de limpieza general'!C26</f>
        <v>0</v>
      </c>
      <c r="F37" s="124">
        <f>+'Servicios de limpieza general'!D26</f>
        <v>680720000</v>
      </c>
      <c r="G37" s="124">
        <f>+'Servicios de limpieza general'!E26</f>
        <v>576797573</v>
      </c>
      <c r="H37" s="124">
        <f>+'Servicios de limpieza general'!F26</f>
        <v>0.84733454724409452</v>
      </c>
      <c r="I37" s="124">
        <f>+'Servicios de limpieza general'!G26</f>
        <v>0</v>
      </c>
      <c r="J37" s="124">
        <f>+'Servicios de limpieza general'!H26</f>
        <v>103922427</v>
      </c>
      <c r="K37" s="124">
        <f>+'Servicios de limpieza general'!I26</f>
        <v>0</v>
      </c>
      <c r="L37" s="124">
        <f>+'Servicios de limpieza general'!J26</f>
        <v>0</v>
      </c>
      <c r="M37" s="124">
        <f>+'Servicios de limpieza general'!K26</f>
        <v>576797573</v>
      </c>
    </row>
    <row r="38" spans="1:16" s="117" customFormat="1" ht="25.5" customHeight="1" x14ac:dyDescent="0.2">
      <c r="A38" s="122" t="str">
        <f>+'Servicios de copia y reproducci'!A3</f>
        <v>3-1-2-02-02-03-0005-003</v>
      </c>
      <c r="B38" s="123" t="str">
        <f>+'Servicios de copia y reproducci'!B3</f>
        <v>Servicios de copia y reproducción</v>
      </c>
      <c r="C38" s="124">
        <f>+'Servicios de copia y reproducci'!A26</f>
        <v>62830000</v>
      </c>
      <c r="D38" s="124">
        <f>+'Servicios de copia y reproducci'!B26</f>
        <v>0</v>
      </c>
      <c r="E38" s="124">
        <f>+'Servicios de copia y reproducci'!C26</f>
        <v>0</v>
      </c>
      <c r="F38" s="124">
        <f>+'Servicios de copia y reproducci'!D26</f>
        <v>62830000</v>
      </c>
      <c r="G38" s="124">
        <f>+'Servicios de copia y reproducci'!E26</f>
        <v>0</v>
      </c>
      <c r="H38" s="124">
        <f>+'Servicios de copia y reproducci'!F26</f>
        <v>0</v>
      </c>
      <c r="I38" s="124">
        <f>+'Servicios de copia y reproducci'!G26</f>
        <v>0</v>
      </c>
      <c r="J38" s="124">
        <f>+'Servicios de copia y reproducci'!H26</f>
        <v>62830000</v>
      </c>
      <c r="K38" s="124">
        <f>+'Servicios de copia y reproducci'!I26</f>
        <v>0</v>
      </c>
      <c r="L38" s="124">
        <f>+'Servicios de copia y reproducci'!J26</f>
        <v>0</v>
      </c>
      <c r="M38" s="124">
        <f>+'Servicios de copia y reproducci'!K26</f>
        <v>0</v>
      </c>
    </row>
    <row r="39" spans="1:16" s="117" customFormat="1" ht="25.5" customHeight="1" x14ac:dyDescent="0.2">
      <c r="A39" s="122" t="str">
        <f>+'Servicios de correo'!A3</f>
        <v>3-1-2-02-02-03-0005-004</v>
      </c>
      <c r="B39" s="123" t="str">
        <f>+'Servicios de correo'!B3</f>
        <v>Servicios de correo</v>
      </c>
      <c r="C39" s="124">
        <f>+'Servicios de correo'!A26</f>
        <v>51500000</v>
      </c>
      <c r="D39" s="124">
        <f>+'Servicios de correo'!B26</f>
        <v>0</v>
      </c>
      <c r="E39" s="124">
        <f>+'Servicios de correo'!C26</f>
        <v>0</v>
      </c>
      <c r="F39" s="124">
        <f>+'Servicios de correo'!D26</f>
        <v>51500000</v>
      </c>
      <c r="G39" s="124">
        <f>+'Servicios de correo'!E26</f>
        <v>0</v>
      </c>
      <c r="H39" s="124">
        <f>+'Servicios de correo'!F26</f>
        <v>0</v>
      </c>
      <c r="I39" s="124">
        <f>+'Servicios de correo'!G26</f>
        <v>0</v>
      </c>
      <c r="J39" s="124">
        <f>+'Servicios de correo'!H26</f>
        <v>51500000</v>
      </c>
      <c r="K39" s="124">
        <f>+'Servicios de correo'!I26</f>
        <v>0</v>
      </c>
      <c r="L39" s="124">
        <f>+'Servicios de correo'!J26</f>
        <v>0</v>
      </c>
      <c r="M39" s="124">
        <f>+'Servicios de correo'!K26</f>
        <v>0</v>
      </c>
    </row>
    <row r="40" spans="1:16" s="117" customFormat="1" ht="25.5" customHeight="1" x14ac:dyDescent="0.2">
      <c r="A40" s="122" t="str">
        <f>+'Servicios de organización'!A3</f>
        <v>3-1-2-02-02-03-0005-006</v>
      </c>
      <c r="B40" s="123" t="str">
        <f>+'Servicios de organización'!B3</f>
        <v>Servicios de organización y asistencia de convenciones y ferias</v>
      </c>
      <c r="C40" s="124">
        <f>+'Servicios de organización'!A26</f>
        <v>120000000</v>
      </c>
      <c r="D40" s="124">
        <f>+'Servicios de organización'!B26</f>
        <v>0</v>
      </c>
      <c r="E40" s="124">
        <f>+'Servicios de organización'!C26</f>
        <v>0</v>
      </c>
      <c r="F40" s="124">
        <f>+'Servicios de organización'!D26</f>
        <v>120000000</v>
      </c>
      <c r="G40" s="124">
        <f>+'Servicios de organización'!E26</f>
        <v>0</v>
      </c>
      <c r="H40" s="124">
        <f>+'Servicios de organización'!F26</f>
        <v>0</v>
      </c>
      <c r="I40" s="124">
        <f>+'Servicios de organización'!G26</f>
        <v>0</v>
      </c>
      <c r="J40" s="124">
        <f>+'Servicios de organización'!H26</f>
        <v>120000000</v>
      </c>
      <c r="K40" s="124">
        <f>+'Servicios de organización'!I26</f>
        <v>0</v>
      </c>
      <c r="L40" s="124">
        <f>+'Servicios de organización'!J26</f>
        <v>0</v>
      </c>
      <c r="M40" s="124">
        <f>+'Servicios de organización'!K26</f>
        <v>0</v>
      </c>
    </row>
    <row r="41" spans="1:16" s="117" customFormat="1" ht="25.5" customHeight="1" x14ac:dyDescent="0.2">
      <c r="A41" s="122" t="str">
        <f>+'Srvs de manto y rep. computador'!A3</f>
        <v>3-1-2-02-02-03-0006-003</v>
      </c>
      <c r="B41" s="123" t="str">
        <f>+'Srvs de manto y rep. computador'!B3</f>
        <v>Servicios de mantenimiento y reparación de computadores y equipo periférico</v>
      </c>
      <c r="C41" s="124">
        <f>+'Srvs de manto y rep. computador'!A26</f>
        <v>2237525000</v>
      </c>
      <c r="D41" s="124">
        <f>+'Srvs de manto y rep. computador'!B26</f>
        <v>-65499998</v>
      </c>
      <c r="E41" s="124">
        <f>+'Srvs de manto y rep. computador'!C26</f>
        <v>0</v>
      </c>
      <c r="F41" s="124">
        <f>+'Srvs de manto y rep. computador'!D26</f>
        <v>2172025002</v>
      </c>
      <c r="G41" s="124">
        <f>+'Srvs de manto y rep. computador'!E26</f>
        <v>8121489</v>
      </c>
      <c r="H41" s="124">
        <f>+'Srvs de manto y rep. computador'!F26</f>
        <v>3.7391323730259713E-3</v>
      </c>
      <c r="I41" s="124">
        <f>+'Srvs de manto y rep. computador'!G26</f>
        <v>0</v>
      </c>
      <c r="J41" s="124">
        <f>+'Srvs de manto y rep. computador'!H26</f>
        <v>2163903513</v>
      </c>
      <c r="K41" s="124">
        <f>+'Srvs de manto y rep. computador'!I26</f>
        <v>0</v>
      </c>
      <c r="L41" s="124">
        <f>+'Srvs de manto y rep. computador'!J26</f>
        <v>0</v>
      </c>
      <c r="M41" s="124">
        <f>+'Srvs de manto y rep. computador'!K26</f>
        <v>8121489</v>
      </c>
    </row>
    <row r="42" spans="1:16" s="117" customFormat="1" ht="25.5" customHeight="1" x14ac:dyDescent="0.2">
      <c r="A42" s="122" t="str">
        <f>+'Srvs de manto y rep. maquinaria'!A3</f>
        <v>3-1-2-02-02-03-0006-004</v>
      </c>
      <c r="B42" s="123" t="str">
        <f>+'Srvs de manto y rep. maquinaria'!B3</f>
        <v>Servicios de mantenimiento y reparación de maquinaria y equipo de transporte</v>
      </c>
      <c r="C42" s="124">
        <f>+'Srvs de manto y rep. maquinaria'!A26</f>
        <v>148320000</v>
      </c>
      <c r="D42" s="124">
        <f>+'Srvs de manto y rep. maquinaria'!B26</f>
        <v>0</v>
      </c>
      <c r="E42" s="124">
        <f>+'Srvs de manto y rep. maquinaria'!C26</f>
        <v>0</v>
      </c>
      <c r="F42" s="124">
        <f>+'Srvs de manto y rep. maquinaria'!D26</f>
        <v>148320000</v>
      </c>
      <c r="G42" s="124">
        <f>+'Srvs de manto y rep. maquinaria'!E26</f>
        <v>0</v>
      </c>
      <c r="H42" s="124">
        <f>+'Srvs de manto y rep. maquinaria'!F26</f>
        <v>0</v>
      </c>
      <c r="I42" s="124">
        <f>+'Srvs de manto y rep. maquinaria'!G26</f>
        <v>0</v>
      </c>
      <c r="J42" s="124">
        <f>+'Srvs de manto y rep. maquinaria'!H26</f>
        <v>148320000</v>
      </c>
      <c r="K42" s="124">
        <f>+'Srvs de manto y rep. maquinaria'!I26</f>
        <v>0</v>
      </c>
      <c r="L42" s="124">
        <f>+'Srvs de manto y rep. maquinaria'!J26</f>
        <v>0</v>
      </c>
      <c r="M42" s="124">
        <f>+'Srvs de manto y rep. maquinaria'!K26</f>
        <v>0</v>
      </c>
    </row>
    <row r="43" spans="1:16" s="117" customFormat="1" ht="25.5" customHeight="1" x14ac:dyDescent="0.2">
      <c r="A43" s="122" t="str">
        <f>+'Srvs de manto y rep. ascensores'!A3</f>
        <v>3-1-2-02-02-03-0006-011</v>
      </c>
      <c r="B43" s="191" t="str">
        <f>+'Srvs de manto y rep. ascensores'!B3</f>
        <v>Servicios de mantenimiento y reparación de ascensores y escaleras mecánicas</v>
      </c>
      <c r="C43" s="124">
        <f>+'Srvs de manto y rep. ascensores'!A26</f>
        <v>34300000</v>
      </c>
      <c r="D43" s="124">
        <f>+'Srvs de manto y rep. ascensores'!B26</f>
        <v>0</v>
      </c>
      <c r="E43" s="124">
        <f>+'Srvs de manto y rep. ascensores'!C26</f>
        <v>0</v>
      </c>
      <c r="F43" s="124">
        <f>+'Srvs de manto y rep. ascensores'!D26</f>
        <v>34300000</v>
      </c>
      <c r="G43" s="124">
        <f>+'Srvs de manto y rep. ascensores'!E26</f>
        <v>0</v>
      </c>
      <c r="H43" s="124">
        <f>+'Srvs de manto y rep. ascensores'!F26</f>
        <v>0</v>
      </c>
      <c r="I43" s="124">
        <f>+'Srvs de manto y rep. ascensores'!G26</f>
        <v>0</v>
      </c>
      <c r="J43" s="124">
        <f>+'Srvs de manto y rep. ascensores'!H26</f>
        <v>34300000</v>
      </c>
      <c r="K43" s="124">
        <f>+'Srvs de manto y rep. ascensores'!I26</f>
        <v>0</v>
      </c>
      <c r="L43" s="124">
        <f>+'Srvs de manto y rep. ascensores'!J26</f>
        <v>0</v>
      </c>
      <c r="M43" s="124">
        <f>+'Srvs de manto y rep. ascensores'!K26</f>
        <v>0</v>
      </c>
    </row>
    <row r="44" spans="1:16" s="117" customFormat="1" ht="25.5" customHeight="1" x14ac:dyDescent="0.2">
      <c r="A44" s="122" t="str">
        <f>+'Srvs de reparación de otros bie'!A3</f>
        <v>3-1-2-02-02-03-0006-012</v>
      </c>
      <c r="B44" s="191" t="str">
        <f>+'Srvs de reparación de otros bie'!B3</f>
        <v>Servicios de reparación de otros bienes</v>
      </c>
      <c r="C44" s="124">
        <f>+'Srvs de reparación de otros bie'!A26</f>
        <v>545270000</v>
      </c>
      <c r="D44" s="124">
        <f>+'Srvs de reparación de otros bie'!B26</f>
        <v>0</v>
      </c>
      <c r="E44" s="124">
        <f>+'Srvs de reparación de otros bie'!C26</f>
        <v>0</v>
      </c>
      <c r="F44" s="124">
        <f>+'Srvs de reparación de otros bie'!D26</f>
        <v>545270000</v>
      </c>
      <c r="G44" s="124">
        <f>+'Srvs de reparación de otros bie'!E26</f>
        <v>0</v>
      </c>
      <c r="H44" s="124">
        <f>+'Srvs de reparación de otros bie'!F26</f>
        <v>0</v>
      </c>
      <c r="I44" s="124">
        <f>+'Srvs de reparación de otros bie'!G26</f>
        <v>0</v>
      </c>
      <c r="J44" s="124">
        <f>+'Srvs de reparación de otros bie'!H26</f>
        <v>545270000</v>
      </c>
      <c r="K44" s="124">
        <f>+'Srvs de reparación de otros bie'!I26</f>
        <v>0</v>
      </c>
      <c r="L44" s="124">
        <f>+'Srvs de reparación de otros bie'!J26</f>
        <v>0</v>
      </c>
      <c r="M44" s="124">
        <f>+'Srvs de reparación de otros bie'!K26</f>
        <v>0</v>
      </c>
    </row>
    <row r="45" spans="1:16" ht="25.5" customHeight="1" x14ac:dyDescent="0.2">
      <c r="A45" s="122" t="str">
        <f>+'Servicios editoriales'!A3</f>
        <v>3-1-2-02-02-03-0007-001</v>
      </c>
      <c r="B45" s="209" t="str">
        <f>+'Servicios editoriales'!B3</f>
        <v>Servicios editoriales, a comisión o por contrato</v>
      </c>
      <c r="C45" s="124">
        <f>+'Servicios editoriales'!A26</f>
        <v>23690000</v>
      </c>
      <c r="D45" s="124">
        <f>+'Servicios editoriales'!B26</f>
        <v>0</v>
      </c>
      <c r="E45" s="124">
        <f>+'Servicios editoriales'!C26</f>
        <v>0</v>
      </c>
      <c r="F45" s="124">
        <f>+'Servicios editoriales'!D26</f>
        <v>23690000</v>
      </c>
      <c r="G45" s="124">
        <f>+'Servicios editoriales'!E26</f>
        <v>0</v>
      </c>
      <c r="H45" s="124">
        <f>+'Servicios editoriales'!F26</f>
        <v>0</v>
      </c>
      <c r="I45" s="124">
        <f>+'Servicios editoriales'!G26</f>
        <v>0</v>
      </c>
      <c r="J45" s="124">
        <f>+'Servicios editoriales'!H26</f>
        <v>23690000</v>
      </c>
      <c r="K45" s="124">
        <f>+'Servicios editoriales'!I26</f>
        <v>0</v>
      </c>
      <c r="L45" s="124">
        <f>+'Servicios editoriales'!J26</f>
        <v>0</v>
      </c>
      <c r="M45" s="124">
        <f>+'Servicios editoriales'!K26</f>
        <v>0</v>
      </c>
      <c r="N45" s="123"/>
      <c r="P45" s="211"/>
    </row>
    <row r="46" spans="1:16" s="117" customFormat="1" ht="25.5" customHeight="1" x14ac:dyDescent="0.2">
      <c r="A46" s="122" t="str">
        <f>+Energía!A3</f>
        <v>3-1-2-02-02-04-0001-001</v>
      </c>
      <c r="B46" s="127" t="str">
        <f>+Energía!B3</f>
        <v>Energía</v>
      </c>
      <c r="C46" s="124">
        <f>+Energía!A36</f>
        <v>400000000</v>
      </c>
      <c r="D46" s="124">
        <f>+Energía!B36</f>
        <v>0</v>
      </c>
      <c r="E46" s="124">
        <f>+Energía!C36</f>
        <v>0</v>
      </c>
      <c r="F46" s="124">
        <f>+Energía!D36</f>
        <v>400000000</v>
      </c>
      <c r="G46" s="124">
        <f>+Energía!E36</f>
        <v>50862078</v>
      </c>
      <c r="H46" s="124">
        <f>+Energía!F36</f>
        <v>0.127155195</v>
      </c>
      <c r="I46" s="124">
        <f>+Energía!G36</f>
        <v>0</v>
      </c>
      <c r="J46" s="124">
        <f>+Energía!H36</f>
        <v>349137922</v>
      </c>
      <c r="K46" s="124">
        <f>+Energía!I36</f>
        <v>50835078</v>
      </c>
      <c r="L46" s="124">
        <f>+Energía!J36</f>
        <v>0.127087695</v>
      </c>
      <c r="M46" s="124">
        <f>+Energía!K36</f>
        <v>27000</v>
      </c>
    </row>
    <row r="47" spans="1:16" ht="25.5" customHeight="1" x14ac:dyDescent="0.2">
      <c r="A47" s="122" t="str">
        <f>+'Acueducto y alcantarillado'!A3</f>
        <v>3-1-2-02-02-04-0001-002</v>
      </c>
      <c r="B47" s="127" t="str">
        <f>+'Acueducto y alcantarillado'!B3</f>
        <v>Acueducto y alcantarillado</v>
      </c>
      <c r="C47" s="124">
        <f>+'Acueducto y alcantarillado'!A25</f>
        <v>70000000</v>
      </c>
      <c r="D47" s="124">
        <f>+'Acueducto y alcantarillado'!B25</f>
        <v>0</v>
      </c>
      <c r="E47" s="124">
        <f>+'Acueducto y alcantarillado'!C25</f>
        <v>0</v>
      </c>
      <c r="F47" s="124">
        <f>+'Acueducto y alcantarillado'!D25</f>
        <v>70000000</v>
      </c>
      <c r="G47" s="124">
        <f>+'Acueducto y alcantarillado'!E25</f>
        <v>13601920</v>
      </c>
      <c r="H47" s="124">
        <f>+'Acueducto y alcantarillado'!F25</f>
        <v>0.19431314285714285</v>
      </c>
      <c r="I47" s="124">
        <f>+'Acueducto y alcantarillado'!G25</f>
        <v>0</v>
      </c>
      <c r="J47" s="124">
        <f>+'Acueducto y alcantarillado'!H25</f>
        <v>56398080</v>
      </c>
      <c r="K47" s="124">
        <f>+'Acueducto y alcantarillado'!I25</f>
        <v>13601920</v>
      </c>
      <c r="L47" s="124">
        <f>+'Acueducto y alcantarillado'!J25</f>
        <v>0.19431314285714285</v>
      </c>
      <c r="M47" s="124">
        <f>+'Acueducto y alcantarillado'!K25</f>
        <v>0</v>
      </c>
    </row>
    <row r="48" spans="1:16" ht="25.5" customHeight="1" x14ac:dyDescent="0.2">
      <c r="A48" s="122" t="str">
        <f>+Aseo!A3</f>
        <v>3-1-2-02-02-04-0001-003</v>
      </c>
      <c r="B48" s="127" t="str">
        <f>+Aseo!B3</f>
        <v>Aseo</v>
      </c>
      <c r="C48" s="124">
        <f>+Aseo!A26</f>
        <v>30000000</v>
      </c>
      <c r="D48" s="124">
        <f>+Aseo!B26</f>
        <v>0</v>
      </c>
      <c r="E48" s="124">
        <f>+Aseo!C26</f>
        <v>0</v>
      </c>
      <c r="F48" s="124">
        <f>+Aseo!D26</f>
        <v>30000000</v>
      </c>
      <c r="G48" s="124">
        <f>+Aseo!E26</f>
        <v>600300</v>
      </c>
      <c r="H48" s="124">
        <f>+Aseo!F26</f>
        <v>2.001E-2</v>
      </c>
      <c r="I48" s="124">
        <f>+Aseo!G26</f>
        <v>0</v>
      </c>
      <c r="J48" s="124">
        <f>+Aseo!H26</f>
        <v>29399700</v>
      </c>
      <c r="K48" s="124">
        <f>+Aseo!I26</f>
        <v>600300</v>
      </c>
      <c r="L48" s="124">
        <f>+Aseo!J26</f>
        <v>2.001E-2</v>
      </c>
      <c r="M48" s="124">
        <f>+Aseo!K26</f>
        <v>0</v>
      </c>
    </row>
    <row r="49" spans="1:16" ht="25.5" customHeight="1" x14ac:dyDescent="0.2">
      <c r="A49" s="122" t="str">
        <f>+Viáticos!A3</f>
        <v>3-1-2-02-02-05</v>
      </c>
      <c r="B49" s="209" t="str">
        <f>+Viáticos!B3</f>
        <v>Viáticos y gastos de viaje</v>
      </c>
      <c r="C49" s="124">
        <f>+Viáticos!A26</f>
        <v>19391000</v>
      </c>
      <c r="D49" s="124">
        <f>+Viáticos!B26</f>
        <v>0</v>
      </c>
      <c r="E49" s="124">
        <f>+Viáticos!C26</f>
        <v>0</v>
      </c>
      <c r="F49" s="124">
        <f>+Viáticos!D26</f>
        <v>19391000</v>
      </c>
      <c r="G49" s="124">
        <f>+Viáticos!E26</f>
        <v>0</v>
      </c>
      <c r="H49" s="124">
        <f>+Viáticos!F26</f>
        <v>0</v>
      </c>
      <c r="I49" s="124">
        <f>+Viáticos!G26</f>
        <v>0</v>
      </c>
      <c r="J49" s="124">
        <f>+Viáticos!H26</f>
        <v>19391000</v>
      </c>
      <c r="K49" s="124">
        <f>+Viáticos!I26</f>
        <v>0</v>
      </c>
      <c r="L49" s="124">
        <f>+Viáticos!J26</f>
        <v>0</v>
      </c>
      <c r="M49" s="124">
        <f>+Viáticos!K26</f>
        <v>0</v>
      </c>
      <c r="N49" s="123"/>
      <c r="P49" s="211"/>
    </row>
    <row r="50" spans="1:16" ht="25.5" customHeight="1" x14ac:dyDescent="0.2">
      <c r="A50" s="122" t="str">
        <f>+Capacitación!A3</f>
        <v>3-1-2-02-02-06</v>
      </c>
      <c r="B50" s="127" t="str">
        <f>+Capacitación!B3</f>
        <v>Capacitación</v>
      </c>
      <c r="C50" s="124">
        <f>+Capacitación!A26</f>
        <v>364705000</v>
      </c>
      <c r="D50" s="124">
        <f>+Capacitación!B26</f>
        <v>0</v>
      </c>
      <c r="E50" s="124">
        <f>+Capacitación!C26</f>
        <v>0</v>
      </c>
      <c r="F50" s="124">
        <f>+Capacitación!D26</f>
        <v>364705000</v>
      </c>
      <c r="G50" s="124">
        <f>+Capacitación!E26</f>
        <v>0</v>
      </c>
      <c r="H50" s="124">
        <f>+Capacitación!F26</f>
        <v>0</v>
      </c>
      <c r="I50" s="124">
        <f>+Capacitación!G26</f>
        <v>0</v>
      </c>
      <c r="J50" s="124">
        <f>+Capacitación!H26</f>
        <v>364705000</v>
      </c>
      <c r="K50" s="124">
        <f>+Capacitación!I26</f>
        <v>0</v>
      </c>
      <c r="L50" s="124">
        <f>+Capacitación!J26</f>
        <v>0</v>
      </c>
      <c r="M50" s="124">
        <f>+Capacitación!K26</f>
        <v>0</v>
      </c>
    </row>
    <row r="51" spans="1:16" ht="25.5" customHeight="1" x14ac:dyDescent="0.2">
      <c r="A51" s="122" t="str">
        <f>+'Bienestar e incentivos'!A3</f>
        <v>3-1-2-02-02-07</v>
      </c>
      <c r="B51" s="127" t="str">
        <f>+'Bienestar e incentivos'!B3</f>
        <v>Bienestar e incentivos</v>
      </c>
      <c r="C51" s="124">
        <f>+'Bienestar e incentivos'!A26</f>
        <v>672292000</v>
      </c>
      <c r="D51" s="124">
        <f>+'Bienestar e incentivos'!B26</f>
        <v>0</v>
      </c>
      <c r="E51" s="124">
        <f>+'Bienestar e incentivos'!C26</f>
        <v>0</v>
      </c>
      <c r="F51" s="124">
        <f>+'Bienestar e incentivos'!D26</f>
        <v>672292000</v>
      </c>
      <c r="G51" s="124">
        <f>+'Bienestar e incentivos'!E26</f>
        <v>0</v>
      </c>
      <c r="H51" s="124">
        <f>+'Bienestar e incentivos'!F26</f>
        <v>0</v>
      </c>
      <c r="I51" s="124">
        <f>+'Bienestar e incentivos'!G26</f>
        <v>0</v>
      </c>
      <c r="J51" s="124">
        <f>+'Bienestar e incentivos'!H26</f>
        <v>672292000</v>
      </c>
      <c r="K51" s="124">
        <f>+'Bienestar e incentivos'!I26</f>
        <v>0</v>
      </c>
      <c r="L51" s="124">
        <f>+'Bienestar e incentivos'!J26</f>
        <v>0</v>
      </c>
      <c r="M51" s="124">
        <f>+'Bienestar e incentivos'!K26</f>
        <v>0</v>
      </c>
    </row>
    <row r="52" spans="1:16" ht="25.5" customHeight="1" x14ac:dyDescent="0.2">
      <c r="A52" s="122" t="str">
        <f>+'Salud ocupacional'!A3</f>
        <v>3-1-2-02-02-08</v>
      </c>
      <c r="B52" s="209" t="str">
        <f>+'Salud ocupacional'!B3</f>
        <v>Salud ocupacional</v>
      </c>
      <c r="C52" s="124">
        <f>+'Salud ocupacional'!A26</f>
        <v>309000000</v>
      </c>
      <c r="D52" s="124">
        <f>+'Salud ocupacional'!B26</f>
        <v>0</v>
      </c>
      <c r="E52" s="124">
        <f>+'Salud ocupacional'!C26</f>
        <v>0</v>
      </c>
      <c r="F52" s="124">
        <f>+'Salud ocupacional'!D26</f>
        <v>309000000</v>
      </c>
      <c r="G52" s="124">
        <f>+'Salud ocupacional'!E26</f>
        <v>0</v>
      </c>
      <c r="H52" s="124">
        <f>+'Salud ocupacional'!F26</f>
        <v>0</v>
      </c>
      <c r="I52" s="124">
        <f>+'Salud ocupacional'!G26</f>
        <v>0</v>
      </c>
      <c r="J52" s="124">
        <f>+'Salud ocupacional'!H26</f>
        <v>309000000</v>
      </c>
      <c r="K52" s="124">
        <f>+'Salud ocupacional'!I26</f>
        <v>0</v>
      </c>
      <c r="L52" s="124">
        <f>+'Salud ocupacional'!J26</f>
        <v>0</v>
      </c>
      <c r="M52" s="124">
        <f>+'Salud ocupacional'!K26</f>
        <v>0</v>
      </c>
      <c r="N52" s="127"/>
    </row>
    <row r="53" spans="1:16" s="117" customFormat="1" ht="25.5" customHeight="1" x14ac:dyDescent="0.2">
      <c r="A53" s="184" t="s">
        <v>208</v>
      </c>
      <c r="B53" s="185" t="s">
        <v>211</v>
      </c>
      <c r="C53" s="186">
        <f>SUM(C54)</f>
        <v>2183000</v>
      </c>
      <c r="D53" s="186">
        <f t="shared" ref="D53:G53" si="4">SUM(D54)</f>
        <v>0</v>
      </c>
      <c r="E53" s="186">
        <f t="shared" si="4"/>
        <v>0</v>
      </c>
      <c r="F53" s="186">
        <f t="shared" si="4"/>
        <v>2183000</v>
      </c>
      <c r="G53" s="186">
        <f t="shared" si="4"/>
        <v>0</v>
      </c>
      <c r="H53" s="187">
        <f>+G53/F53</f>
        <v>0</v>
      </c>
      <c r="I53" s="186">
        <f>SUM(I54)</f>
        <v>0</v>
      </c>
      <c r="J53" s="186">
        <f t="shared" ref="J53:K53" si="5">SUM(J54)</f>
        <v>2183000</v>
      </c>
      <c r="K53" s="186">
        <f t="shared" si="5"/>
        <v>0</v>
      </c>
      <c r="L53" s="187">
        <f>+K53/F53</f>
        <v>0</v>
      </c>
      <c r="M53" s="186">
        <f>SUM(M54)</f>
        <v>0</v>
      </c>
    </row>
    <row r="54" spans="1:16" s="117" customFormat="1" ht="25.5" customHeight="1" x14ac:dyDescent="0.2">
      <c r="A54" s="122" t="str">
        <f>+'Multas y sanciones'!A3</f>
        <v>3-1-3-04</v>
      </c>
      <c r="B54" s="127" t="str">
        <f>+'Multas y sanciones'!B3</f>
        <v>Multas y sanciones</v>
      </c>
      <c r="C54" s="124">
        <f>+'Multas y sanciones'!A26</f>
        <v>2183000</v>
      </c>
      <c r="D54" s="124">
        <f>+'Multas y sanciones'!B26</f>
        <v>0</v>
      </c>
      <c r="E54" s="124">
        <f>+'Multas y sanciones'!C26</f>
        <v>0</v>
      </c>
      <c r="F54" s="124">
        <f>+'Multas y sanciones'!D26</f>
        <v>2183000</v>
      </c>
      <c r="G54" s="124">
        <f>+'Multas y sanciones'!E26</f>
        <v>0</v>
      </c>
      <c r="H54" s="124">
        <f>+'Multas y sanciones'!F26</f>
        <v>0</v>
      </c>
      <c r="I54" s="124">
        <f>+'Multas y sanciones'!G26</f>
        <v>0</v>
      </c>
      <c r="J54" s="124">
        <f>+'Multas y sanciones'!H26</f>
        <v>2183000</v>
      </c>
      <c r="K54" s="124">
        <f>+'Multas y sanciones'!I26</f>
        <v>0</v>
      </c>
      <c r="L54" s="124">
        <f>+'Multas y sanciones'!J26</f>
        <v>0</v>
      </c>
      <c r="M54" s="124">
        <f>+'Multas y sanciones'!K26</f>
        <v>0</v>
      </c>
    </row>
    <row r="55" spans="1:16" s="117" customFormat="1" ht="25.5" customHeight="1" x14ac:dyDescent="0.2">
      <c r="A55" s="184" t="s">
        <v>100</v>
      </c>
      <c r="B55" s="185" t="s">
        <v>212</v>
      </c>
      <c r="C55" s="186">
        <f>SUM(C56)</f>
        <v>212180000</v>
      </c>
      <c r="D55" s="186">
        <f t="shared" ref="D55:G55" si="6">SUM(D56)</f>
        <v>0</v>
      </c>
      <c r="E55" s="186">
        <f t="shared" si="6"/>
        <v>0</v>
      </c>
      <c r="F55" s="186">
        <f t="shared" si="6"/>
        <v>212180000</v>
      </c>
      <c r="G55" s="186">
        <f t="shared" si="6"/>
        <v>0</v>
      </c>
      <c r="H55" s="186">
        <f>+G55/F55</f>
        <v>0</v>
      </c>
      <c r="I55" s="186">
        <f>SUM(I56)</f>
        <v>0</v>
      </c>
      <c r="J55" s="186">
        <f t="shared" ref="J55:K55" si="7">SUM(J56)</f>
        <v>212180000</v>
      </c>
      <c r="K55" s="186">
        <f t="shared" si="7"/>
        <v>0</v>
      </c>
      <c r="L55" s="186">
        <f>+K55/F55</f>
        <v>0</v>
      </c>
      <c r="M55" s="186">
        <f>SUM(M56)</f>
        <v>0</v>
      </c>
    </row>
    <row r="56" spans="1:16" s="117" customFormat="1" ht="25.5" customHeight="1" x14ac:dyDescent="0.2">
      <c r="A56" s="122" t="str">
        <f>+Sentencias!A3</f>
        <v>3-1-5-07-01</v>
      </c>
      <c r="B56" s="127" t="str">
        <f>+Sentencias!B3</f>
        <v>Sentencias</v>
      </c>
      <c r="C56" s="124">
        <f>+Sentencias!A26</f>
        <v>212180000</v>
      </c>
      <c r="D56" s="124">
        <f>+Sentencias!B26</f>
        <v>0</v>
      </c>
      <c r="E56" s="124">
        <f>+Sentencias!C26</f>
        <v>0</v>
      </c>
      <c r="F56" s="124">
        <f>+Sentencias!D26</f>
        <v>212180000</v>
      </c>
      <c r="G56" s="124">
        <f>+Sentencias!E26</f>
        <v>0</v>
      </c>
      <c r="H56" s="124">
        <f>+Sentencias!F26</f>
        <v>0</v>
      </c>
      <c r="I56" s="124">
        <f>+Sentencias!G26</f>
        <v>0</v>
      </c>
      <c r="J56" s="124">
        <f>+Sentencias!H26</f>
        <v>212180000</v>
      </c>
      <c r="K56" s="124">
        <f>+Sentencias!I26</f>
        <v>0</v>
      </c>
      <c r="L56" s="124">
        <f>+Sentencias!J26</f>
        <v>0</v>
      </c>
      <c r="M56" s="124">
        <f>+Sentencias!K26</f>
        <v>0</v>
      </c>
    </row>
    <row r="57" spans="1:16" ht="25.5" customHeight="1" x14ac:dyDescent="0.2">
      <c r="A57" s="202" t="s">
        <v>76</v>
      </c>
      <c r="B57" s="203" t="s">
        <v>45</v>
      </c>
      <c r="C57" s="204">
        <f>+C4+C22+C53+C55</f>
        <v>13537339000</v>
      </c>
      <c r="D57" s="204">
        <f t="shared" ref="D57:G57" si="8">+D4+D22+D53+D55</f>
        <v>0</v>
      </c>
      <c r="E57" s="204">
        <f t="shared" si="8"/>
        <v>0</v>
      </c>
      <c r="F57" s="204">
        <f t="shared" si="8"/>
        <v>13537339000</v>
      </c>
      <c r="G57" s="204">
        <f t="shared" si="8"/>
        <v>1352456942</v>
      </c>
      <c r="H57" s="205">
        <f>+G57/F57</f>
        <v>9.9905671417403377E-2</v>
      </c>
      <c r="I57" s="204">
        <f>+I4+I22+I53+I55</f>
        <v>0</v>
      </c>
      <c r="J57" s="204">
        <f>+J4+J22+J53+J55</f>
        <v>12184882058</v>
      </c>
      <c r="K57" s="204">
        <f>+K4+K22+K53+K55</f>
        <v>108002232</v>
      </c>
      <c r="L57" s="205">
        <f>+K57/F57</f>
        <v>7.978099093182197E-3</v>
      </c>
      <c r="M57" s="204">
        <f>+M4+M22+M53+M55</f>
        <v>3321347504</v>
      </c>
      <c r="N57" s="214"/>
    </row>
    <row r="58" spans="1:16" ht="25.5" customHeight="1" x14ac:dyDescent="0.2">
      <c r="A58" s="206" t="s">
        <v>77</v>
      </c>
      <c r="B58" s="207" t="s">
        <v>44</v>
      </c>
      <c r="C58" s="208">
        <f>SUM(C59:C59)</f>
        <v>86996412000</v>
      </c>
      <c r="D58" s="208">
        <f>SUM(D59:D59)</f>
        <v>0</v>
      </c>
      <c r="E58" s="208">
        <f>SUM(E59:E59)</f>
        <v>0</v>
      </c>
      <c r="F58" s="208">
        <f>SUM(F59:F59)</f>
        <v>86996412000</v>
      </c>
      <c r="G58" s="208">
        <f>SUM(G59:G59)</f>
        <v>10382781637</v>
      </c>
      <c r="H58" s="187">
        <f>+G58/F58</f>
        <v>0.11934723971144925</v>
      </c>
      <c r="I58" s="208">
        <f>SUM(I59:I59)</f>
        <v>0</v>
      </c>
      <c r="J58" s="208">
        <f>SUM(J59:J59)</f>
        <v>76613630363</v>
      </c>
      <c r="K58" s="208">
        <f>SUM(K59:K59)</f>
        <v>10028703869</v>
      </c>
      <c r="L58" s="187">
        <f>+K58/F58</f>
        <v>0.11527721245561254</v>
      </c>
      <c r="M58" s="208">
        <f>SUM(M59:M59)</f>
        <v>354077768</v>
      </c>
    </row>
    <row r="59" spans="1:16" ht="25.5" customHeight="1" x14ac:dyDescent="0.2">
      <c r="A59" s="180" t="str">
        <f>+Nómina!A3</f>
        <v>3-1-1-01</v>
      </c>
      <c r="B59" s="123" t="str">
        <f>+Nómina!B3</f>
        <v>Planta de personal permanente</v>
      </c>
      <c r="C59" s="128">
        <f>+Nómina!A34</f>
        <v>86996412000</v>
      </c>
      <c r="D59" s="128">
        <f>+Nómina!B34</f>
        <v>0</v>
      </c>
      <c r="E59" s="128">
        <f>+Nómina!C34</f>
        <v>0</v>
      </c>
      <c r="F59" s="128">
        <f>+Nómina!D34</f>
        <v>86996412000</v>
      </c>
      <c r="G59" s="128">
        <f>+Nómina!E34</f>
        <v>10382781637</v>
      </c>
      <c r="H59" s="129">
        <f>+Nómina!F34</f>
        <v>0.11934723971144925</v>
      </c>
      <c r="I59" s="128">
        <f>+Nómina!G34</f>
        <v>0</v>
      </c>
      <c r="J59" s="128">
        <f>+Nómina!H34</f>
        <v>76613630363</v>
      </c>
      <c r="K59" s="128">
        <f>+Nómina!I34</f>
        <v>10028703869</v>
      </c>
      <c r="L59" s="129">
        <f>+Nómina!J34</f>
        <v>0.11527721245561254</v>
      </c>
      <c r="M59" s="128">
        <f>+Nómina!K34</f>
        <v>354077768</v>
      </c>
    </row>
    <row r="60" spans="1:16" ht="25.5" customHeight="1" x14ac:dyDescent="0.2">
      <c r="A60" s="180"/>
      <c r="C60" s="128"/>
      <c r="D60" s="128"/>
      <c r="E60" s="128"/>
      <c r="F60" s="128"/>
      <c r="G60" s="128"/>
      <c r="H60" s="129"/>
      <c r="I60" s="128"/>
      <c r="J60" s="128"/>
      <c r="K60" s="128"/>
      <c r="L60" s="128"/>
      <c r="M60" s="128"/>
      <c r="N60" s="123"/>
    </row>
    <row r="61" spans="1:16" ht="25.5" customHeight="1" x14ac:dyDescent="0.2">
      <c r="A61" s="180" t="s">
        <v>100</v>
      </c>
      <c r="B61" s="123" t="s">
        <v>101</v>
      </c>
      <c r="C61" s="128">
        <f>+PASIVOS!A26</f>
        <v>0</v>
      </c>
      <c r="D61" s="128">
        <f>+PASIVOS!B26</f>
        <v>0</v>
      </c>
      <c r="E61" s="128">
        <f>+PASIVOS!C26</f>
        <v>0</v>
      </c>
      <c r="F61" s="128">
        <f>+PASIVOS!D26</f>
        <v>0</v>
      </c>
      <c r="G61" s="128">
        <f>+PASIVOS!E26</f>
        <v>0</v>
      </c>
      <c r="H61" s="125">
        <f>+PASIVOS!F26</f>
        <v>0</v>
      </c>
      <c r="I61" s="128">
        <f>+PASIVOS!G26</f>
        <v>0</v>
      </c>
      <c r="J61" s="128">
        <f>+PASIVOS!H26</f>
        <v>0</v>
      </c>
      <c r="K61" s="128">
        <f>+PASIVOS!I26</f>
        <v>0</v>
      </c>
      <c r="L61" s="125">
        <f>+PASIVOS!J26</f>
        <v>0</v>
      </c>
      <c r="M61" s="128">
        <f>+PASIVOS!K26</f>
        <v>0</v>
      </c>
    </row>
    <row r="62" spans="1:16" ht="25.5" customHeight="1" x14ac:dyDescent="0.2">
      <c r="A62" s="130" t="s">
        <v>81</v>
      </c>
      <c r="B62" s="131" t="s">
        <v>46</v>
      </c>
      <c r="C62" s="132">
        <f>+C3+C53+C55+C58</f>
        <v>100533751000</v>
      </c>
      <c r="D62" s="132">
        <f>+D3+D53+D55+D58</f>
        <v>0</v>
      </c>
      <c r="E62" s="132">
        <f>+E3+E53+E55+E58</f>
        <v>0</v>
      </c>
      <c r="F62" s="132">
        <f>+F3+F53+F55+F58</f>
        <v>100533751000</v>
      </c>
      <c r="G62" s="132">
        <f>+G3+G53+G55+G58</f>
        <v>11735238579</v>
      </c>
      <c r="H62" s="133">
        <f>+G62/F62</f>
        <v>0.11672934176105694</v>
      </c>
      <c r="I62" s="134">
        <f>+I57+I58+I61</f>
        <v>0</v>
      </c>
      <c r="J62" s="132">
        <f>+J57+J58+J61</f>
        <v>88798512421</v>
      </c>
      <c r="K62" s="135">
        <f>+K57+K58+K61</f>
        <v>10136706101</v>
      </c>
      <c r="L62" s="133">
        <f>+K62/F62</f>
        <v>0.10082888582362753</v>
      </c>
      <c r="M62" s="132">
        <f>+M57+M58+M61</f>
        <v>3675425272</v>
      </c>
    </row>
    <row r="64" spans="1:16" x14ac:dyDescent="0.2">
      <c r="C64" s="211"/>
      <c r="D64" s="211"/>
      <c r="E64" s="211"/>
      <c r="F64" s="211"/>
      <c r="G64" s="211"/>
      <c r="H64" s="211"/>
      <c r="I64" s="211"/>
      <c r="J64" s="211"/>
      <c r="K64" s="211"/>
      <c r="L64" s="211"/>
      <c r="M64" s="211"/>
      <c r="N64" s="211"/>
    </row>
    <row r="65" spans="3:14" x14ac:dyDescent="0.2">
      <c r="C65" s="211"/>
      <c r="D65" s="211"/>
      <c r="E65" s="211"/>
      <c r="F65" s="211"/>
      <c r="G65" s="211"/>
      <c r="H65" s="211"/>
      <c r="I65" s="211"/>
      <c r="J65" s="211"/>
      <c r="K65" s="211"/>
      <c r="L65" s="211"/>
      <c r="M65" s="211"/>
      <c r="N65" s="211"/>
    </row>
    <row r="66" spans="3:14" x14ac:dyDescent="0.2">
      <c r="C66" s="211"/>
      <c r="D66" s="211"/>
      <c r="E66" s="211"/>
      <c r="F66" s="211"/>
      <c r="G66" s="211"/>
      <c r="H66" s="211"/>
      <c r="I66" s="211"/>
      <c r="J66" s="211"/>
      <c r="K66" s="211"/>
      <c r="L66" s="211"/>
      <c r="M66" s="211"/>
      <c r="N66" s="211"/>
    </row>
    <row r="68" spans="3:14" x14ac:dyDescent="0.2">
      <c r="C68" s="211"/>
      <c r="D68" s="211"/>
      <c r="E68" s="211"/>
      <c r="F68" s="211"/>
      <c r="G68" s="211"/>
      <c r="H68" s="211"/>
      <c r="I68" s="211"/>
      <c r="J68" s="211"/>
      <c r="K68" s="211"/>
      <c r="L68" s="211"/>
      <c r="M68" s="211"/>
    </row>
    <row r="71" spans="3:14" x14ac:dyDescent="0.2">
      <c r="M71" s="211"/>
    </row>
    <row r="74" spans="3:14" x14ac:dyDescent="0.2">
      <c r="J74" s="209" t="s">
        <v>84</v>
      </c>
    </row>
  </sheetData>
  <phoneticPr fontId="0" type="noConversion"/>
  <printOptions horizontalCentered="1" verticalCentered="1"/>
  <pageMargins left="0.19685039370078741" right="0.19685039370078741" top="0.19685039370078741" bottom="0.19685039370078741" header="0" footer="0"/>
  <pageSetup scale="60" orientation="landscape" r:id="rId1"/>
  <headerFooter alignWithMargins="0">
    <oddHeader>&amp;R&amp;D</oddHeader>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36"/>
  <sheetViews>
    <sheetView workbookViewId="0"/>
  </sheetViews>
  <sheetFormatPr baseColWidth="10" defaultRowHeight="15" x14ac:dyDescent="0.25"/>
  <cols>
    <col min="1" max="1" width="12.7109375" style="3" customWidth="1"/>
    <col min="2" max="2" width="44.42578125" style="3" customWidth="1"/>
    <col min="3" max="8" width="16.7109375" style="3" customWidth="1"/>
    <col min="9" max="16384" width="11.42578125" style="3"/>
  </cols>
  <sheetData>
    <row r="1" spans="1:8" x14ac:dyDescent="0.25">
      <c r="A1" s="1"/>
      <c r="B1" s="2" t="s">
        <v>72</v>
      </c>
      <c r="C1" s="1"/>
      <c r="D1" s="1"/>
      <c r="E1" s="1"/>
      <c r="F1" s="1"/>
      <c r="G1" s="1"/>
      <c r="H1" s="1"/>
    </row>
    <row r="2" spans="1:8" x14ac:dyDescent="0.25">
      <c r="A2" s="1"/>
      <c r="B2" s="2" t="s">
        <v>36</v>
      </c>
      <c r="C2" s="1"/>
      <c r="D2" s="1"/>
      <c r="E2" s="1"/>
      <c r="F2" s="1"/>
      <c r="G2" s="1"/>
      <c r="H2" s="1"/>
    </row>
    <row r="3" spans="1:8" x14ac:dyDescent="0.25">
      <c r="A3" s="1"/>
      <c r="B3" s="2" t="s">
        <v>37</v>
      </c>
      <c r="C3" s="1"/>
      <c r="D3" s="1"/>
      <c r="E3" s="1"/>
      <c r="F3" s="1"/>
      <c r="G3" s="1"/>
      <c r="H3" s="1"/>
    </row>
    <row r="4" spans="1:8" ht="20.100000000000001" customHeight="1" x14ac:dyDescent="0.25">
      <c r="A4" s="1"/>
      <c r="B4" s="1"/>
      <c r="C4" s="115" t="s">
        <v>96</v>
      </c>
      <c r="H4" s="1"/>
    </row>
    <row r="5" spans="1:8" ht="30" customHeight="1" x14ac:dyDescent="0.25">
      <c r="A5" s="5" t="s">
        <v>39</v>
      </c>
      <c r="B5" s="5" t="s">
        <v>47</v>
      </c>
      <c r="C5" s="6" t="s">
        <v>91</v>
      </c>
      <c r="D5" s="6" t="s">
        <v>92</v>
      </c>
      <c r="E5" s="6" t="s">
        <v>93</v>
      </c>
      <c r="F5" s="6" t="s">
        <v>95</v>
      </c>
      <c r="G5" s="6" t="s">
        <v>94</v>
      </c>
      <c r="H5" s="6" t="s">
        <v>95</v>
      </c>
    </row>
    <row r="6" spans="1:8" ht="24.95" customHeight="1" x14ac:dyDescent="0.25">
      <c r="A6" s="7" t="s">
        <v>3</v>
      </c>
      <c r="B6" s="8" t="s">
        <v>0</v>
      </c>
      <c r="C6" s="23" t="e">
        <f t="shared" ref="C6:H6" si="0">SUM(C7:C10)</f>
        <v>#REF!</v>
      </c>
      <c r="D6" s="23">
        <f t="shared" si="0"/>
        <v>1017020184.09</v>
      </c>
      <c r="E6" s="23" t="e">
        <f t="shared" si="0"/>
        <v>#REF!</v>
      </c>
      <c r="F6" s="23" t="e">
        <f t="shared" si="0"/>
        <v>#REF!</v>
      </c>
      <c r="G6" s="23" t="e">
        <f t="shared" si="0"/>
        <v>#REF!</v>
      </c>
      <c r="H6" s="23" t="e">
        <f t="shared" si="0"/>
        <v>#REF!</v>
      </c>
    </row>
    <row r="7" spans="1:8" ht="24.95" customHeight="1" x14ac:dyDescent="0.25">
      <c r="A7" s="9" t="s">
        <v>2</v>
      </c>
      <c r="B7" s="10" t="s">
        <v>52</v>
      </c>
      <c r="C7" s="24">
        <f>+Dotación!A26</f>
        <v>78770000</v>
      </c>
      <c r="D7" s="24">
        <v>266514177</v>
      </c>
      <c r="E7" s="24">
        <f t="shared" ref="E7:E21" si="1">+C7*20%</f>
        <v>15754000</v>
      </c>
      <c r="F7" s="24">
        <f>+C7-E7</f>
        <v>63016000</v>
      </c>
      <c r="G7" s="24">
        <f>+C7*25%</f>
        <v>19692500</v>
      </c>
      <c r="H7" s="24">
        <f>+C7-G7</f>
        <v>59077500</v>
      </c>
    </row>
    <row r="8" spans="1:8" ht="24.95" customHeight="1" x14ac:dyDescent="0.25">
      <c r="A8" s="9" t="s">
        <v>4</v>
      </c>
      <c r="B8" s="10" t="s">
        <v>53</v>
      </c>
      <c r="C8" s="24">
        <f>+'Derechos de uso de productos'!A26</f>
        <v>0</v>
      </c>
      <c r="D8" s="24">
        <v>541863215.74000001</v>
      </c>
      <c r="E8" s="116">
        <f t="shared" si="1"/>
        <v>0</v>
      </c>
      <c r="F8" s="24">
        <f t="shared" ref="F8:F34" si="2">+C8-E8</f>
        <v>0</v>
      </c>
      <c r="G8" s="24">
        <f t="shared" ref="G8:G22" si="3">+C8*25%</f>
        <v>0</v>
      </c>
      <c r="H8" s="24">
        <f>+C8-G8</f>
        <v>0</v>
      </c>
    </row>
    <row r="9" spans="1:8" ht="24.95" customHeight="1" x14ac:dyDescent="0.25">
      <c r="A9" s="9" t="s">
        <v>5</v>
      </c>
      <c r="B9" s="10" t="s">
        <v>54</v>
      </c>
      <c r="C9" s="24">
        <f>+'Productos de petróleo y combust'!A26</f>
        <v>78770000</v>
      </c>
      <c r="D9" s="24">
        <v>57133301</v>
      </c>
      <c r="E9" s="24">
        <f t="shared" si="1"/>
        <v>15754000</v>
      </c>
      <c r="F9" s="24">
        <f t="shared" si="2"/>
        <v>63016000</v>
      </c>
      <c r="G9" s="24">
        <f t="shared" si="3"/>
        <v>19692500</v>
      </c>
      <c r="H9" s="24">
        <f>+C9-G9</f>
        <v>59077500</v>
      </c>
    </row>
    <row r="10" spans="1:8" ht="24.95" customHeight="1" x14ac:dyDescent="0.25">
      <c r="A10" s="9" t="s">
        <v>6</v>
      </c>
      <c r="B10" s="10" t="s">
        <v>55</v>
      </c>
      <c r="C10" s="24" t="e">
        <f>+#REF!</f>
        <v>#REF!</v>
      </c>
      <c r="D10" s="24">
        <v>151509490.34999999</v>
      </c>
      <c r="E10" s="24" t="e">
        <f t="shared" si="1"/>
        <v>#REF!</v>
      </c>
      <c r="F10" s="24" t="e">
        <f t="shared" si="2"/>
        <v>#REF!</v>
      </c>
      <c r="G10" s="24" t="e">
        <f t="shared" si="3"/>
        <v>#REF!</v>
      </c>
      <c r="H10" s="24" t="e">
        <f>+C10-G10</f>
        <v>#REF!</v>
      </c>
    </row>
    <row r="11" spans="1:8" ht="24.95" customHeight="1" x14ac:dyDescent="0.25">
      <c r="A11" s="12" t="s">
        <v>7</v>
      </c>
      <c r="B11" s="13" t="s">
        <v>1</v>
      </c>
      <c r="C11" s="25" t="e">
        <f t="shared" ref="C11:H11" si="4">SUM(C12:C16)+C17+C23+C24+C25+C26</f>
        <v>#REF!</v>
      </c>
      <c r="D11" s="14">
        <f t="shared" si="4"/>
        <v>2003074199.3400002</v>
      </c>
      <c r="E11" s="25" t="e">
        <f t="shared" si="4"/>
        <v>#REF!</v>
      </c>
      <c r="F11" s="25" t="e">
        <f t="shared" si="4"/>
        <v>#REF!</v>
      </c>
      <c r="G11" s="25" t="e">
        <f t="shared" si="4"/>
        <v>#REF!</v>
      </c>
      <c r="H11" s="25" t="e">
        <f t="shared" si="4"/>
        <v>#REF!</v>
      </c>
    </row>
    <row r="12" spans="1:8" ht="24.95" customHeight="1" x14ac:dyDescent="0.25">
      <c r="A12" s="9" t="s">
        <v>87</v>
      </c>
      <c r="B12" s="10" t="s">
        <v>88</v>
      </c>
      <c r="C12" s="24" t="e">
        <f>+#REF!</f>
        <v>#REF!</v>
      </c>
      <c r="D12" s="24">
        <v>27363048</v>
      </c>
      <c r="E12" s="24" t="e">
        <f t="shared" si="1"/>
        <v>#REF!</v>
      </c>
      <c r="F12" s="24" t="e">
        <f t="shared" si="2"/>
        <v>#REF!</v>
      </c>
      <c r="G12" s="24" t="e">
        <f t="shared" si="3"/>
        <v>#REF!</v>
      </c>
      <c r="H12" s="24" t="e">
        <f>+C12-G12</f>
        <v>#REF!</v>
      </c>
    </row>
    <row r="13" spans="1:8" ht="24.95" customHeight="1" x14ac:dyDescent="0.25">
      <c r="A13" s="9" t="s">
        <v>8</v>
      </c>
      <c r="B13" s="10" t="s">
        <v>56</v>
      </c>
      <c r="C13" s="24" t="e">
        <f>+#REF!</f>
        <v>#REF!</v>
      </c>
      <c r="D13" s="11">
        <v>593143381.74000001</v>
      </c>
      <c r="E13" s="24" t="e">
        <f t="shared" si="1"/>
        <v>#REF!</v>
      </c>
      <c r="F13" s="24" t="e">
        <f t="shared" si="2"/>
        <v>#REF!</v>
      </c>
      <c r="G13" s="24" t="e">
        <f t="shared" si="3"/>
        <v>#REF!</v>
      </c>
      <c r="H13" s="24" t="e">
        <f>+C13-G13</f>
        <v>#REF!</v>
      </c>
    </row>
    <row r="14" spans="1:8" ht="24.95" customHeight="1" x14ac:dyDescent="0.25">
      <c r="A14" s="9" t="s">
        <v>9</v>
      </c>
      <c r="B14" s="10" t="s">
        <v>57</v>
      </c>
      <c r="C14" s="24" t="e">
        <f>+#REF!</f>
        <v>#REF!</v>
      </c>
      <c r="D14" s="24">
        <v>107003600</v>
      </c>
      <c r="E14" s="24" t="e">
        <f t="shared" si="1"/>
        <v>#REF!</v>
      </c>
      <c r="F14" s="24" t="e">
        <f t="shared" si="2"/>
        <v>#REF!</v>
      </c>
      <c r="G14" s="24" t="e">
        <f t="shared" si="3"/>
        <v>#REF!</v>
      </c>
      <c r="H14" s="24" t="e">
        <f>+C14-G14</f>
        <v>#REF!</v>
      </c>
    </row>
    <row r="15" spans="1:8" ht="24.95" customHeight="1" x14ac:dyDescent="0.25">
      <c r="A15" s="9" t="s">
        <v>10</v>
      </c>
      <c r="B15" s="10" t="s">
        <v>58</v>
      </c>
      <c r="C15" s="24" t="e">
        <f>+#REF!</f>
        <v>#REF!</v>
      </c>
      <c r="D15" s="11">
        <v>704880523.60000002</v>
      </c>
      <c r="E15" s="24" t="e">
        <f t="shared" si="1"/>
        <v>#REF!</v>
      </c>
      <c r="F15" s="24" t="e">
        <f t="shared" si="2"/>
        <v>#REF!</v>
      </c>
      <c r="G15" s="24" t="e">
        <f t="shared" si="3"/>
        <v>#REF!</v>
      </c>
      <c r="H15" s="24" t="e">
        <f>+C15-G15</f>
        <v>#REF!</v>
      </c>
    </row>
    <row r="16" spans="1:8" ht="24.95" customHeight="1" x14ac:dyDescent="0.25">
      <c r="A16" s="9" t="s">
        <v>11</v>
      </c>
      <c r="B16" s="10" t="s">
        <v>59</v>
      </c>
      <c r="C16" s="24">
        <f>+'Servicios Financieros y Conexos'!A26</f>
        <v>6839000</v>
      </c>
      <c r="D16" s="24">
        <v>6160723</v>
      </c>
      <c r="E16" s="24">
        <f t="shared" si="1"/>
        <v>1367800</v>
      </c>
      <c r="F16" s="24">
        <f t="shared" si="2"/>
        <v>5471200</v>
      </c>
      <c r="G16" s="24">
        <f t="shared" si="3"/>
        <v>1709750</v>
      </c>
      <c r="H16" s="24">
        <f>+C16-G16</f>
        <v>5129250</v>
      </c>
    </row>
    <row r="17" spans="1:8" ht="24.95" customHeight="1" x14ac:dyDescent="0.25">
      <c r="A17" s="12" t="s">
        <v>13</v>
      </c>
      <c r="B17" s="13" t="s">
        <v>38</v>
      </c>
      <c r="C17" s="25" t="e">
        <f t="shared" ref="C17:H17" si="5">SUM(C18:C22)</f>
        <v>#REF!</v>
      </c>
      <c r="D17" s="25">
        <f t="shared" si="5"/>
        <v>0</v>
      </c>
      <c r="E17" s="25" t="e">
        <f t="shared" si="5"/>
        <v>#REF!</v>
      </c>
      <c r="F17" s="25" t="e">
        <f t="shared" si="5"/>
        <v>#REF!</v>
      </c>
      <c r="G17" s="25" t="e">
        <f t="shared" si="5"/>
        <v>#REF!</v>
      </c>
      <c r="H17" s="25" t="e">
        <f t="shared" si="5"/>
        <v>#REF!</v>
      </c>
    </row>
    <row r="18" spans="1:8" ht="24.95" customHeight="1" x14ac:dyDescent="0.25">
      <c r="A18" s="9" t="s">
        <v>12</v>
      </c>
      <c r="B18" s="15" t="s">
        <v>60</v>
      </c>
      <c r="C18" s="24" t="e">
        <f>+#REF!</f>
        <v>#REF!</v>
      </c>
      <c r="D18" s="24">
        <v>0</v>
      </c>
      <c r="E18" s="24" t="e">
        <f t="shared" si="1"/>
        <v>#REF!</v>
      </c>
      <c r="F18" s="24" t="e">
        <f t="shared" si="2"/>
        <v>#REF!</v>
      </c>
      <c r="G18" s="24" t="e">
        <f t="shared" si="3"/>
        <v>#REF!</v>
      </c>
      <c r="H18" s="24" t="e">
        <f t="shared" ref="H18:H26" si="6">+C18-G18</f>
        <v>#REF!</v>
      </c>
    </row>
    <row r="19" spans="1:8" ht="24.95" customHeight="1" x14ac:dyDescent="0.25">
      <c r="A19" s="9" t="s">
        <v>14</v>
      </c>
      <c r="B19" s="15" t="s">
        <v>61</v>
      </c>
      <c r="C19" s="24" t="e">
        <f>+#REF!</f>
        <v>#REF!</v>
      </c>
      <c r="D19" s="24">
        <v>0</v>
      </c>
      <c r="E19" s="24" t="e">
        <f t="shared" si="1"/>
        <v>#REF!</v>
      </c>
      <c r="F19" s="24" t="e">
        <f t="shared" si="2"/>
        <v>#REF!</v>
      </c>
      <c r="G19" s="24" t="e">
        <f t="shared" si="3"/>
        <v>#REF!</v>
      </c>
      <c r="H19" s="24" t="e">
        <f t="shared" si="6"/>
        <v>#REF!</v>
      </c>
    </row>
    <row r="20" spans="1:8" ht="24.95" customHeight="1" x14ac:dyDescent="0.25">
      <c r="A20" s="9" t="s">
        <v>15</v>
      </c>
      <c r="B20" s="15" t="s">
        <v>62</v>
      </c>
      <c r="C20" s="24" t="e">
        <f>+#REF!</f>
        <v>#REF!</v>
      </c>
      <c r="D20" s="24">
        <v>0</v>
      </c>
      <c r="E20" s="24" t="e">
        <f t="shared" si="1"/>
        <v>#REF!</v>
      </c>
      <c r="F20" s="24" t="e">
        <f t="shared" si="2"/>
        <v>#REF!</v>
      </c>
      <c r="G20" s="24" t="e">
        <f t="shared" si="3"/>
        <v>#REF!</v>
      </c>
      <c r="H20" s="24" t="e">
        <f t="shared" si="6"/>
        <v>#REF!</v>
      </c>
    </row>
    <row r="21" spans="1:8" ht="24.95" customHeight="1" x14ac:dyDescent="0.25">
      <c r="A21" s="9" t="s">
        <v>16</v>
      </c>
      <c r="B21" s="15" t="s">
        <v>63</v>
      </c>
      <c r="C21" s="24" t="e">
        <f>+#REF!</f>
        <v>#REF!</v>
      </c>
      <c r="D21" s="24">
        <v>0</v>
      </c>
      <c r="E21" s="24" t="e">
        <f t="shared" si="1"/>
        <v>#REF!</v>
      </c>
      <c r="F21" s="24" t="e">
        <f t="shared" si="2"/>
        <v>#REF!</v>
      </c>
      <c r="G21" s="24" t="e">
        <f t="shared" si="3"/>
        <v>#REF!</v>
      </c>
      <c r="H21" s="24" t="e">
        <f t="shared" si="6"/>
        <v>#REF!</v>
      </c>
    </row>
    <row r="22" spans="1:8" ht="24.95" customHeight="1" x14ac:dyDescent="0.25">
      <c r="A22" s="9" t="s">
        <v>21</v>
      </c>
      <c r="B22" s="15" t="s">
        <v>64</v>
      </c>
      <c r="C22" s="24" t="e">
        <f>+#REF!</f>
        <v>#REF!</v>
      </c>
      <c r="D22" s="24">
        <v>0</v>
      </c>
      <c r="E22" s="24" t="e">
        <f>+C22*20%</f>
        <v>#REF!</v>
      </c>
      <c r="F22" s="24" t="e">
        <f t="shared" si="2"/>
        <v>#REF!</v>
      </c>
      <c r="G22" s="24" t="e">
        <f t="shared" si="3"/>
        <v>#REF!</v>
      </c>
      <c r="H22" s="24" t="e">
        <f t="shared" si="6"/>
        <v>#REF!</v>
      </c>
    </row>
    <row r="23" spans="1:8" ht="24.95" customHeight="1" x14ac:dyDescent="0.25">
      <c r="A23" s="9" t="s">
        <v>83</v>
      </c>
      <c r="B23" s="15" t="s">
        <v>82</v>
      </c>
      <c r="C23" s="24" t="e">
        <f>+#REF!</f>
        <v>#REF!</v>
      </c>
      <c r="D23" s="24">
        <v>0</v>
      </c>
      <c r="E23" s="24" t="e">
        <f>+C23*20%</f>
        <v>#REF!</v>
      </c>
      <c r="F23" s="24" t="e">
        <f t="shared" si="2"/>
        <v>#REF!</v>
      </c>
      <c r="G23" s="24" t="e">
        <f>+C23*25%</f>
        <v>#REF!</v>
      </c>
      <c r="H23" s="24" t="e">
        <f t="shared" si="6"/>
        <v>#REF!</v>
      </c>
    </row>
    <row r="24" spans="1:8" ht="24.95" customHeight="1" x14ac:dyDescent="0.25">
      <c r="A24" s="9" t="s">
        <v>17</v>
      </c>
      <c r="B24" s="15" t="s">
        <v>65</v>
      </c>
      <c r="C24" s="24" t="e">
        <f>+#REF!</f>
        <v>#REF!</v>
      </c>
      <c r="D24" s="24">
        <v>411570406</v>
      </c>
      <c r="E24" s="24" t="e">
        <f>+C24*20%</f>
        <v>#REF!</v>
      </c>
      <c r="F24" s="24" t="e">
        <f t="shared" si="2"/>
        <v>#REF!</v>
      </c>
      <c r="G24" s="24" t="e">
        <f>+C24*25%</f>
        <v>#REF!</v>
      </c>
      <c r="H24" s="24" t="e">
        <f t="shared" si="6"/>
        <v>#REF!</v>
      </c>
    </row>
    <row r="25" spans="1:8" ht="24.95" customHeight="1" x14ac:dyDescent="0.25">
      <c r="A25" s="9" t="s">
        <v>18</v>
      </c>
      <c r="B25" s="15" t="s">
        <v>66</v>
      </c>
      <c r="C25" s="24" t="e">
        <f>+#REF!</f>
        <v>#REF!</v>
      </c>
      <c r="D25" s="24">
        <v>10638608</v>
      </c>
      <c r="E25" s="116" t="e">
        <f>+C25*20%</f>
        <v>#REF!</v>
      </c>
      <c r="F25" s="24" t="e">
        <f t="shared" si="2"/>
        <v>#REF!</v>
      </c>
      <c r="G25" s="24" t="e">
        <f>+C25*25%</f>
        <v>#REF!</v>
      </c>
      <c r="H25" s="24" t="e">
        <f t="shared" si="6"/>
        <v>#REF!</v>
      </c>
    </row>
    <row r="26" spans="1:8" ht="24.95" customHeight="1" x14ac:dyDescent="0.25">
      <c r="A26" s="9" t="s">
        <v>19</v>
      </c>
      <c r="B26" s="15" t="s">
        <v>67</v>
      </c>
      <c r="C26" s="24" t="e">
        <f>+#REF!</f>
        <v>#REF!</v>
      </c>
      <c r="D26" s="24">
        <v>142313909</v>
      </c>
      <c r="E26" s="24" t="e">
        <f>+C26*20%</f>
        <v>#REF!</v>
      </c>
      <c r="F26" s="24" t="e">
        <f t="shared" si="2"/>
        <v>#REF!</v>
      </c>
      <c r="G26" s="24" t="e">
        <f>+C26*25%</f>
        <v>#REF!</v>
      </c>
      <c r="H26" s="24" t="e">
        <f t="shared" si="6"/>
        <v>#REF!</v>
      </c>
    </row>
    <row r="27" spans="1:8" ht="24.95" customHeight="1" x14ac:dyDescent="0.25">
      <c r="A27" s="12" t="s">
        <v>90</v>
      </c>
      <c r="B27" s="13" t="s">
        <v>89</v>
      </c>
      <c r="C27" s="25" t="e">
        <f t="shared" ref="C27:H27" si="7">SUM(C28:C29)</f>
        <v>#REF!</v>
      </c>
      <c r="D27" s="25">
        <f t="shared" si="7"/>
        <v>0</v>
      </c>
      <c r="E27" s="25" t="e">
        <f t="shared" si="7"/>
        <v>#REF!</v>
      </c>
      <c r="F27" s="25" t="e">
        <f t="shared" si="7"/>
        <v>#REF!</v>
      </c>
      <c r="G27" s="25" t="e">
        <f t="shared" si="7"/>
        <v>#REF!</v>
      </c>
      <c r="H27" s="25" t="e">
        <f t="shared" si="7"/>
        <v>#REF!</v>
      </c>
    </row>
    <row r="28" spans="1:8" ht="24.95" customHeight="1" x14ac:dyDescent="0.25">
      <c r="A28" s="9" t="s">
        <v>69</v>
      </c>
      <c r="B28" s="15" t="s">
        <v>70</v>
      </c>
      <c r="C28" s="24" t="e">
        <f>+#REF!</f>
        <v>#REF!</v>
      </c>
      <c r="D28" s="24">
        <v>0</v>
      </c>
      <c r="E28" s="24">
        <v>0</v>
      </c>
      <c r="F28" s="24" t="e">
        <f t="shared" si="2"/>
        <v>#REF!</v>
      </c>
      <c r="G28" s="24">
        <v>0</v>
      </c>
      <c r="H28" s="24" t="e">
        <f>+C28-G28</f>
        <v>#REF!</v>
      </c>
    </row>
    <row r="29" spans="1:8" ht="24.95" customHeight="1" x14ac:dyDescent="0.25">
      <c r="A29" s="9" t="s">
        <v>20</v>
      </c>
      <c r="B29" s="15" t="s">
        <v>68</v>
      </c>
      <c r="C29" s="24" t="e">
        <f>+#REF!</f>
        <v>#REF!</v>
      </c>
      <c r="D29" s="24">
        <v>0</v>
      </c>
      <c r="E29" s="24" t="e">
        <f>+C29*20%</f>
        <v>#REF!</v>
      </c>
      <c r="F29" s="24" t="e">
        <f t="shared" si="2"/>
        <v>#REF!</v>
      </c>
      <c r="G29" s="24" t="e">
        <f>+C29*25%</f>
        <v>#REF!</v>
      </c>
      <c r="H29" s="24" t="e">
        <f>+C29-G29</f>
        <v>#REF!</v>
      </c>
    </row>
    <row r="30" spans="1:8" ht="24.95" customHeight="1" x14ac:dyDescent="0.25">
      <c r="A30" s="16" t="s">
        <v>76</v>
      </c>
      <c r="B30" s="17" t="s">
        <v>45</v>
      </c>
      <c r="C30" s="26" t="e">
        <f t="shared" ref="C30:H30" si="8">+C6+C11+C27</f>
        <v>#REF!</v>
      </c>
      <c r="D30" s="112">
        <f t="shared" si="8"/>
        <v>3020094383.4300003</v>
      </c>
      <c r="E30" s="26" t="e">
        <f t="shared" si="8"/>
        <v>#REF!</v>
      </c>
      <c r="F30" s="26" t="e">
        <f t="shared" si="8"/>
        <v>#REF!</v>
      </c>
      <c r="G30" s="112" t="e">
        <f t="shared" si="8"/>
        <v>#REF!</v>
      </c>
      <c r="H30" s="26" t="e">
        <f t="shared" si="8"/>
        <v>#REF!</v>
      </c>
    </row>
    <row r="31" spans="1:8" ht="24.95" customHeight="1" x14ac:dyDescent="0.25">
      <c r="A31" s="18" t="s">
        <v>77</v>
      </c>
      <c r="B31" s="19" t="s">
        <v>44</v>
      </c>
      <c r="C31" s="27" t="e">
        <f t="shared" ref="C31:H31" si="9">SUM(C32:C34)</f>
        <v>#REF!</v>
      </c>
      <c r="D31" s="27">
        <f t="shared" si="9"/>
        <v>71050067</v>
      </c>
      <c r="E31" s="27" t="e">
        <f t="shared" si="9"/>
        <v>#REF!</v>
      </c>
      <c r="F31" s="27" t="e">
        <f t="shared" si="9"/>
        <v>#REF!</v>
      </c>
      <c r="G31" s="27" t="e">
        <f t="shared" si="9"/>
        <v>#REF!</v>
      </c>
      <c r="H31" s="27" t="e">
        <f t="shared" si="9"/>
        <v>#REF!</v>
      </c>
    </row>
    <row r="32" spans="1:8" ht="24.95" customHeight="1" x14ac:dyDescent="0.25">
      <c r="A32" s="18" t="s">
        <v>78</v>
      </c>
      <c r="B32" s="10" t="s">
        <v>97</v>
      </c>
      <c r="C32" s="28">
        <f>+Nómina!A34</f>
        <v>86996412000</v>
      </c>
      <c r="D32" s="28">
        <v>0</v>
      </c>
      <c r="E32" s="28">
        <f>+C32*4%</f>
        <v>3479856480</v>
      </c>
      <c r="F32" s="28">
        <f t="shared" si="2"/>
        <v>83516555520</v>
      </c>
      <c r="G32" s="28">
        <f>+C32*4%</f>
        <v>3479856480</v>
      </c>
      <c r="H32" s="28">
        <f>+C32-G32</f>
        <v>83516555520</v>
      </c>
    </row>
    <row r="33" spans="1:8" ht="24.95" customHeight="1" x14ac:dyDescent="0.25">
      <c r="A33" s="18" t="s">
        <v>80</v>
      </c>
      <c r="B33" s="10" t="s">
        <v>71</v>
      </c>
      <c r="C33" s="28">
        <f>+'Otros servicios profesionales'!A26</f>
        <v>590500000</v>
      </c>
      <c r="D33" s="28">
        <v>30786667</v>
      </c>
      <c r="E33" s="28">
        <f>+C33*20%</f>
        <v>118100000</v>
      </c>
      <c r="F33" s="28">
        <f t="shared" si="2"/>
        <v>472400000</v>
      </c>
      <c r="G33" s="28">
        <f>+C33*25%</f>
        <v>147625000</v>
      </c>
      <c r="H33" s="28">
        <f>+C33-G33</f>
        <v>442875000</v>
      </c>
    </row>
    <row r="34" spans="1:8" ht="24.95" customHeight="1" x14ac:dyDescent="0.25">
      <c r="A34" s="18" t="s">
        <v>79</v>
      </c>
      <c r="B34" s="10" t="s">
        <v>98</v>
      </c>
      <c r="C34" s="28" t="e">
        <f>+#REF!</f>
        <v>#REF!</v>
      </c>
      <c r="D34" s="28">
        <v>40263400</v>
      </c>
      <c r="E34" s="28" t="e">
        <f>+C34*4%</f>
        <v>#REF!</v>
      </c>
      <c r="F34" s="28" t="e">
        <f t="shared" si="2"/>
        <v>#REF!</v>
      </c>
      <c r="G34" s="28" t="e">
        <f>+C34*4%</f>
        <v>#REF!</v>
      </c>
      <c r="H34" s="28" t="e">
        <f>+C34-G34</f>
        <v>#REF!</v>
      </c>
    </row>
    <row r="35" spans="1:8" ht="24.95" customHeight="1" x14ac:dyDescent="0.25">
      <c r="A35" s="20" t="s">
        <v>81</v>
      </c>
      <c r="B35" s="21" t="s">
        <v>46</v>
      </c>
      <c r="C35" s="29" t="e">
        <f t="shared" ref="C35:H35" si="10">+C30+C31</f>
        <v>#REF!</v>
      </c>
      <c r="D35" s="114">
        <f t="shared" si="10"/>
        <v>3091144450.4300003</v>
      </c>
      <c r="E35" s="29" t="e">
        <f t="shared" si="10"/>
        <v>#REF!</v>
      </c>
      <c r="F35" s="29" t="e">
        <f t="shared" si="10"/>
        <v>#REF!</v>
      </c>
      <c r="G35" s="114" t="e">
        <f t="shared" si="10"/>
        <v>#REF!</v>
      </c>
      <c r="H35" s="29" t="e">
        <f t="shared" si="10"/>
        <v>#REF!</v>
      </c>
    </row>
    <row r="36" spans="1:8" x14ac:dyDescent="0.25">
      <c r="B36" s="2" t="s">
        <v>99</v>
      </c>
      <c r="H36" s="107"/>
    </row>
  </sheetData>
  <printOptions horizontalCentered="1" verticalCentered="1"/>
  <pageMargins left="0.39370078740157483" right="0.39370078740157483" top="0.19685039370078741" bottom="0.19685039370078741" header="0" footer="0"/>
  <pageSetup scale="65" orientation="landscape" horizontalDpi="4294967293" verticalDpi="0" r:id="rId1"/>
  <drawing r:id="rId2"/>
  <legacyDrawing r:id="rId3"/>
  <oleObjects>
    <mc:AlternateContent xmlns:mc="http://schemas.openxmlformats.org/markup-compatibility/2006">
      <mc:Choice Requires="x14">
        <oleObject progId="PBrush" shapeId="137217" r:id="rId4">
          <objectPr defaultSize="0" autoPict="0" r:id="rId5">
            <anchor moveWithCells="1" sizeWithCells="1">
              <from>
                <xdr:col>0</xdr:col>
                <xdr:colOff>133350</xdr:colOff>
                <xdr:row>0</xdr:row>
                <xdr:rowOff>38100</xdr:rowOff>
              </from>
              <to>
                <xdr:col>0</xdr:col>
                <xdr:colOff>733425</xdr:colOff>
                <xdr:row>3</xdr:row>
                <xdr:rowOff>95250</xdr:rowOff>
              </to>
            </anchor>
          </objectPr>
        </oleObject>
      </mc:Choice>
      <mc:Fallback>
        <oleObject progId="PBrush" shapeId="137217"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1D321-FF23-4531-934C-3C0098C4EB5C}">
  <dimension ref="A1:K27"/>
  <sheetViews>
    <sheetView zoomScaleNormal="100" workbookViewId="0">
      <selection activeCell="I23" sqref="I23"/>
    </sheetView>
  </sheetViews>
  <sheetFormatPr baseColWidth="10" defaultRowHeight="15" x14ac:dyDescent="0.25"/>
  <cols>
    <col min="1" max="1" width="17.855468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45" t="s">
        <v>129</v>
      </c>
      <c r="B3" s="251" t="s">
        <v>130</v>
      </c>
      <c r="C3" s="251"/>
      <c r="D3" s="251"/>
      <c r="E3" s="251"/>
      <c r="F3" s="251"/>
      <c r="G3" s="251"/>
      <c r="H3" s="251"/>
      <c r="I3" s="251"/>
      <c r="J3" s="251"/>
      <c r="K3" s="147" t="s">
        <v>263</v>
      </c>
    </row>
    <row r="4" spans="1:11" ht="12.75" customHeight="1" x14ac:dyDescent="0.25">
      <c r="A4" s="3"/>
      <c r="B4" s="3"/>
      <c r="C4" s="3"/>
      <c r="D4" s="3"/>
      <c r="E4" s="3"/>
      <c r="F4" s="3"/>
      <c r="G4" s="3"/>
      <c r="H4" s="3"/>
      <c r="I4" s="3"/>
      <c r="J4" s="32"/>
      <c r="K4" s="33"/>
    </row>
    <row r="5" spans="1:11" x14ac:dyDescent="0.25">
      <c r="A5" s="239" t="s">
        <v>22</v>
      </c>
      <c r="B5" s="244" t="s">
        <v>85</v>
      </c>
      <c r="C5" s="173"/>
      <c r="D5" s="239" t="s">
        <v>51</v>
      </c>
      <c r="E5" s="241" t="s">
        <v>30</v>
      </c>
      <c r="F5" s="242"/>
      <c r="G5" s="242"/>
      <c r="H5" s="243"/>
      <c r="I5" s="239" t="s">
        <v>24</v>
      </c>
      <c r="J5" s="246" t="s">
        <v>34</v>
      </c>
      <c r="K5" s="247"/>
    </row>
    <row r="6" spans="1:11" x14ac:dyDescent="0.25">
      <c r="A6" s="240"/>
      <c r="B6" s="250"/>
      <c r="C6" s="93"/>
      <c r="D6" s="240"/>
      <c r="E6" s="241" t="s">
        <v>26</v>
      </c>
      <c r="F6" s="242"/>
      <c r="G6" s="242"/>
      <c r="H6" s="243"/>
      <c r="I6" s="240"/>
      <c r="J6" s="248"/>
      <c r="K6" s="249"/>
    </row>
    <row r="7" spans="1:11" ht="12.75" customHeight="1" x14ac:dyDescent="0.25">
      <c r="A7" s="162"/>
      <c r="B7" s="160"/>
      <c r="C7" s="161"/>
      <c r="D7" s="73"/>
      <c r="E7" s="39"/>
      <c r="F7" s="32"/>
      <c r="G7" s="46"/>
      <c r="H7" s="47"/>
      <c r="I7" s="66"/>
      <c r="J7" s="39"/>
      <c r="K7" s="44"/>
    </row>
    <row r="8" spans="1:11" ht="12.75" customHeight="1" x14ac:dyDescent="0.25">
      <c r="A8" s="162"/>
      <c r="B8" s="175"/>
      <c r="C8" s="167"/>
      <c r="D8" s="73"/>
      <c r="E8" s="39"/>
      <c r="F8" s="32"/>
      <c r="G8" s="46"/>
      <c r="H8" s="47"/>
      <c r="I8" s="66"/>
      <c r="J8" s="39"/>
      <c r="K8" s="44"/>
    </row>
    <row r="9" spans="1:11" ht="12.75" customHeight="1" x14ac:dyDescent="0.25">
      <c r="A9" s="162"/>
      <c r="B9" s="175"/>
      <c r="C9" s="167"/>
      <c r="D9" s="73"/>
      <c r="E9" s="39"/>
      <c r="F9" s="32"/>
      <c r="G9" s="46"/>
      <c r="H9" s="47"/>
      <c r="I9" s="66"/>
      <c r="J9" s="39"/>
      <c r="K9" s="44"/>
    </row>
    <row r="10" spans="1:11" ht="12.75" customHeight="1" x14ac:dyDescent="0.25">
      <c r="A10" s="162"/>
      <c r="B10" s="168"/>
      <c r="C10" s="167"/>
      <c r="D10" s="73"/>
      <c r="E10" s="39"/>
      <c r="F10" s="32"/>
      <c r="G10" s="46"/>
      <c r="H10" s="47"/>
      <c r="I10" s="66"/>
      <c r="J10" s="39"/>
      <c r="K10" s="44"/>
    </row>
    <row r="11" spans="1:11" ht="12.75" customHeight="1" x14ac:dyDescent="0.25">
      <c r="A11" s="162"/>
      <c r="B11" s="168"/>
      <c r="C11" s="167"/>
      <c r="D11" s="73"/>
      <c r="E11" s="39"/>
      <c r="F11" s="32"/>
      <c r="G11" s="46"/>
      <c r="H11" s="47"/>
      <c r="I11" s="66"/>
      <c r="J11" s="39"/>
      <c r="K11" s="44"/>
    </row>
    <row r="12" spans="1:11" ht="12.75" customHeight="1" x14ac:dyDescent="0.25">
      <c r="A12" s="162"/>
      <c r="B12" s="163"/>
      <c r="C12" s="164"/>
      <c r="D12" s="73"/>
      <c r="E12" s="39"/>
      <c r="F12" s="32"/>
      <c r="G12" s="46"/>
      <c r="H12" s="47"/>
      <c r="I12" s="66"/>
      <c r="J12" s="39"/>
      <c r="K12" s="44"/>
    </row>
    <row r="13" spans="1:11" x14ac:dyDescent="0.25">
      <c r="A13" s="50"/>
      <c r="B13" s="33"/>
      <c r="C13" s="33"/>
      <c r="D13" s="51"/>
      <c r="E13" s="51"/>
      <c r="F13" s="51"/>
      <c r="G13" s="237" t="s">
        <v>86</v>
      </c>
      <c r="H13" s="238"/>
      <c r="I13" s="68">
        <f>SUM(I7:I12)</f>
        <v>0</v>
      </c>
      <c r="J13" s="52"/>
      <c r="K13" s="53"/>
    </row>
    <row r="14" spans="1:11" ht="12.75" customHeight="1" x14ac:dyDescent="0.25">
      <c r="A14" s="3"/>
      <c r="B14" s="3"/>
      <c r="C14" s="3"/>
      <c r="D14" s="3"/>
      <c r="E14" s="3"/>
      <c r="F14" s="3"/>
      <c r="G14" s="3"/>
      <c r="H14" s="3"/>
      <c r="I14" s="3"/>
      <c r="J14" s="32"/>
      <c r="K14" s="44"/>
    </row>
    <row r="15" spans="1:11" x14ac:dyDescent="0.25">
      <c r="A15" s="239" t="s">
        <v>22</v>
      </c>
      <c r="B15" s="30" t="s">
        <v>31</v>
      </c>
      <c r="C15" s="169" t="s">
        <v>27</v>
      </c>
      <c r="D15" s="54" t="s">
        <v>27</v>
      </c>
      <c r="E15" s="241" t="s">
        <v>33</v>
      </c>
      <c r="F15" s="242"/>
      <c r="G15" s="242"/>
      <c r="H15" s="243"/>
      <c r="I15" s="239" t="s">
        <v>24</v>
      </c>
      <c r="J15" s="239" t="s">
        <v>23</v>
      </c>
      <c r="K15" s="169" t="s">
        <v>40</v>
      </c>
    </row>
    <row r="16" spans="1:11" x14ac:dyDescent="0.25">
      <c r="A16" s="240"/>
      <c r="B16" s="170" t="s">
        <v>32</v>
      </c>
      <c r="C16" s="170" t="s">
        <v>29</v>
      </c>
      <c r="D16" s="170" t="s">
        <v>28</v>
      </c>
      <c r="E16" s="241" t="s">
        <v>26</v>
      </c>
      <c r="F16" s="243"/>
      <c r="G16" s="241" t="s">
        <v>25</v>
      </c>
      <c r="H16" s="243"/>
      <c r="I16" s="240"/>
      <c r="J16" s="240"/>
      <c r="K16" s="170" t="s">
        <v>41</v>
      </c>
    </row>
    <row r="17" spans="1:11" ht="12.75" customHeight="1" x14ac:dyDescent="0.25">
      <c r="A17" s="36"/>
      <c r="B17" s="36"/>
      <c r="C17" s="36"/>
      <c r="D17" s="36"/>
      <c r="E17" s="39"/>
      <c r="F17" s="44"/>
      <c r="G17" s="39"/>
      <c r="H17" s="44"/>
      <c r="I17" s="57"/>
      <c r="J17" s="57"/>
      <c r="K17" s="69">
        <f>+I17-J17</f>
        <v>0</v>
      </c>
    </row>
    <row r="18" spans="1:11" x14ac:dyDescent="0.25">
      <c r="A18" s="77"/>
      <c r="B18" s="58"/>
      <c r="C18" s="59"/>
      <c r="D18" s="59"/>
      <c r="E18" s="39"/>
      <c r="F18" s="44"/>
      <c r="G18" s="60"/>
      <c r="H18" s="61"/>
      <c r="I18" s="69"/>
      <c r="J18" s="69"/>
      <c r="K18" s="69">
        <f t="shared" ref="K18:K22" si="0">+I18-J18</f>
        <v>0</v>
      </c>
    </row>
    <row r="19" spans="1:11" x14ac:dyDescent="0.25">
      <c r="A19" s="77"/>
      <c r="B19" s="58"/>
      <c r="C19" s="59"/>
      <c r="D19" s="59"/>
      <c r="E19" s="39"/>
      <c r="F19" s="44"/>
      <c r="G19" s="60"/>
      <c r="H19" s="61"/>
      <c r="I19" s="70"/>
      <c r="J19" s="70"/>
      <c r="K19" s="69">
        <f t="shared" si="0"/>
        <v>0</v>
      </c>
    </row>
    <row r="20" spans="1:11" x14ac:dyDescent="0.25">
      <c r="A20" s="77"/>
      <c r="B20" s="58"/>
      <c r="C20" s="59"/>
      <c r="D20" s="59"/>
      <c r="E20" s="39"/>
      <c r="F20" s="44"/>
      <c r="G20" s="60"/>
      <c r="H20" s="61"/>
      <c r="I20" s="69"/>
      <c r="J20" s="69"/>
      <c r="K20" s="69">
        <f t="shared" si="0"/>
        <v>0</v>
      </c>
    </row>
    <row r="21" spans="1:11" x14ac:dyDescent="0.25">
      <c r="A21" s="77"/>
      <c r="B21" s="58"/>
      <c r="C21" s="59"/>
      <c r="D21" s="59"/>
      <c r="E21"/>
      <c r="F21" s="61"/>
      <c r="G21"/>
      <c r="H21" s="61"/>
      <c r="I21" s="71"/>
      <c r="J21" s="69"/>
      <c r="K21" s="69">
        <f t="shared" si="0"/>
        <v>0</v>
      </c>
    </row>
    <row r="22" spans="1:11" x14ac:dyDescent="0.25">
      <c r="A22" s="43"/>
      <c r="B22" s="58"/>
      <c r="C22" s="59"/>
      <c r="D22" s="59"/>
      <c r="E22" s="39"/>
      <c r="F22" s="61"/>
      <c r="G22" s="60"/>
      <c r="H22" s="61"/>
      <c r="I22" s="62"/>
      <c r="J22" s="69"/>
      <c r="K22" s="69">
        <f t="shared" si="0"/>
        <v>0</v>
      </c>
    </row>
    <row r="23" spans="1:11" x14ac:dyDescent="0.25">
      <c r="A23" s="50"/>
      <c r="B23" s="51"/>
      <c r="C23" s="51"/>
      <c r="D23" s="51"/>
      <c r="E23" s="51"/>
      <c r="F23" s="51"/>
      <c r="G23" s="237" t="s">
        <v>86</v>
      </c>
      <c r="H23" s="238"/>
      <c r="I23" s="72">
        <f>SUM(I17:I22)</f>
        <v>0</v>
      </c>
      <c r="J23" s="72">
        <f>SUM(J17:J22)</f>
        <v>0</v>
      </c>
      <c r="K23" s="72">
        <f>SUM(K17:K22)</f>
        <v>0</v>
      </c>
    </row>
    <row r="24" spans="1:11" ht="12.75" customHeight="1" x14ac:dyDescent="0.25">
      <c r="A24" s="3"/>
      <c r="B24" s="3"/>
      <c r="C24" s="3"/>
      <c r="D24" s="3"/>
      <c r="E24" s="3"/>
      <c r="F24" s="3"/>
      <c r="G24" s="3"/>
      <c r="H24" s="3"/>
      <c r="I24" s="3"/>
      <c r="J24" s="65"/>
      <c r="K24" s="51"/>
    </row>
    <row r="25" spans="1:11"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1" ht="24.95" customHeight="1" x14ac:dyDescent="0.25">
      <c r="A26" s="151">
        <v>108000</v>
      </c>
      <c r="B26" s="151"/>
      <c r="C26" s="151">
        <v>0</v>
      </c>
      <c r="D26" s="152">
        <f>+A26+B26-C26</f>
        <v>108000</v>
      </c>
      <c r="E26" s="152">
        <f>+I23</f>
        <v>0</v>
      </c>
      <c r="F26" s="153">
        <f>+E26/D26</f>
        <v>0</v>
      </c>
      <c r="G26" s="152">
        <f>+I13</f>
        <v>0</v>
      </c>
      <c r="H26" s="152">
        <f>+D26-E26-G26</f>
        <v>108000</v>
      </c>
      <c r="I26" s="152">
        <f>+J23</f>
        <v>0</v>
      </c>
      <c r="J26" s="154">
        <f>+I26/D26</f>
        <v>0</v>
      </c>
      <c r="K26" s="152">
        <f>+K23</f>
        <v>0</v>
      </c>
    </row>
    <row r="27" spans="1:11" x14ac:dyDescent="0.25">
      <c r="A27" s="155">
        <v>1</v>
      </c>
      <c r="B27" s="155">
        <v>2</v>
      </c>
      <c r="C27" s="155">
        <v>3</v>
      </c>
      <c r="D27" s="155" t="s">
        <v>35</v>
      </c>
      <c r="E27" s="155">
        <v>5</v>
      </c>
      <c r="F27" s="155" t="s">
        <v>49</v>
      </c>
      <c r="G27" s="155">
        <v>7</v>
      </c>
      <c r="H27" s="155" t="s">
        <v>50</v>
      </c>
      <c r="I27" s="155">
        <v>9</v>
      </c>
      <c r="J27" s="155" t="s">
        <v>74</v>
      </c>
      <c r="K27" s="155" t="s">
        <v>75</v>
      </c>
    </row>
  </sheetData>
  <mergeCells count="16">
    <mergeCell ref="J15:J16"/>
    <mergeCell ref="E16:F16"/>
    <mergeCell ref="G16:H16"/>
    <mergeCell ref="B3:J3"/>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C1ECC-56F7-45B8-9A64-D83A6D0C96A3}">
  <dimension ref="A1:K27"/>
  <sheetViews>
    <sheetView zoomScaleNormal="100" workbookViewId="0">
      <selection activeCell="I23" sqref="I23"/>
    </sheetView>
  </sheetViews>
  <sheetFormatPr baseColWidth="10" defaultRowHeight="15" x14ac:dyDescent="0.25"/>
  <cols>
    <col min="1" max="1" width="17.855468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45" t="s">
        <v>131</v>
      </c>
      <c r="B3" s="251" t="s">
        <v>132</v>
      </c>
      <c r="C3" s="251"/>
      <c r="D3" s="251"/>
      <c r="E3" s="251"/>
      <c r="F3" s="251"/>
      <c r="G3" s="251"/>
      <c r="H3" s="251"/>
      <c r="I3" s="251"/>
      <c r="J3" s="251"/>
      <c r="K3" s="147" t="s">
        <v>263</v>
      </c>
    </row>
    <row r="4" spans="1:11" ht="12.75" customHeight="1" x14ac:dyDescent="0.25">
      <c r="A4" s="3"/>
      <c r="B4" s="3"/>
      <c r="C4" s="3"/>
      <c r="D4" s="3"/>
      <c r="E4" s="3"/>
      <c r="F4" s="3"/>
      <c r="G4" s="3"/>
      <c r="H4" s="3"/>
      <c r="I4" s="3"/>
      <c r="J4" s="32"/>
      <c r="K4" s="33"/>
    </row>
    <row r="5" spans="1:11" x14ac:dyDescent="0.25">
      <c r="A5" s="239" t="s">
        <v>22</v>
      </c>
      <c r="B5" s="244" t="s">
        <v>85</v>
      </c>
      <c r="C5" s="173"/>
      <c r="D5" s="239" t="s">
        <v>51</v>
      </c>
      <c r="E5" s="241" t="s">
        <v>30</v>
      </c>
      <c r="F5" s="242"/>
      <c r="G5" s="242"/>
      <c r="H5" s="243"/>
      <c r="I5" s="239" t="s">
        <v>24</v>
      </c>
      <c r="J5" s="246" t="s">
        <v>34</v>
      </c>
      <c r="K5" s="247"/>
    </row>
    <row r="6" spans="1:11" x14ac:dyDescent="0.25">
      <c r="A6" s="240"/>
      <c r="B6" s="250"/>
      <c r="C6" s="93"/>
      <c r="D6" s="240"/>
      <c r="E6" s="241" t="s">
        <v>26</v>
      </c>
      <c r="F6" s="242"/>
      <c r="G6" s="242"/>
      <c r="H6" s="243"/>
      <c r="I6" s="240"/>
      <c r="J6" s="248"/>
      <c r="K6" s="249"/>
    </row>
    <row r="7" spans="1:11" ht="12.75" customHeight="1" x14ac:dyDescent="0.25">
      <c r="A7" s="162"/>
      <c r="B7" s="160"/>
      <c r="C7" s="161"/>
      <c r="D7" s="73"/>
      <c r="E7" s="39"/>
      <c r="F7" s="32"/>
      <c r="G7" s="46"/>
      <c r="H7" s="47"/>
      <c r="I7" s="66"/>
      <c r="J7" s="39"/>
      <c r="K7" s="44"/>
    </row>
    <row r="8" spans="1:11" ht="12.75" customHeight="1" x14ac:dyDescent="0.25">
      <c r="A8" s="162"/>
      <c r="B8" s="175"/>
      <c r="C8" s="167"/>
      <c r="D8" s="73"/>
      <c r="E8" s="39"/>
      <c r="F8" s="32"/>
      <c r="G8" s="46"/>
      <c r="H8" s="47"/>
      <c r="I8" s="66"/>
      <c r="J8" s="39"/>
      <c r="K8" s="44"/>
    </row>
    <row r="9" spans="1:11" ht="12.75" customHeight="1" x14ac:dyDescent="0.25">
      <c r="A9" s="162"/>
      <c r="B9" s="175"/>
      <c r="C9" s="167"/>
      <c r="D9" s="73"/>
      <c r="E9" s="39"/>
      <c r="F9" s="32"/>
      <c r="G9" s="46"/>
      <c r="H9" s="47"/>
      <c r="I9" s="66"/>
      <c r="J9" s="39"/>
      <c r="K9" s="44"/>
    </row>
    <row r="10" spans="1:11" ht="12.75" customHeight="1" x14ac:dyDescent="0.25">
      <c r="A10" s="162"/>
      <c r="B10" s="168"/>
      <c r="C10" s="167"/>
      <c r="D10" s="73"/>
      <c r="E10" s="39"/>
      <c r="F10" s="32"/>
      <c r="G10" s="46"/>
      <c r="H10" s="47"/>
      <c r="I10" s="66"/>
      <c r="J10" s="39"/>
      <c r="K10" s="44"/>
    </row>
    <row r="11" spans="1:11" ht="12.75" customHeight="1" x14ac:dyDescent="0.25">
      <c r="A11" s="162"/>
      <c r="B11" s="168"/>
      <c r="C11" s="167"/>
      <c r="D11" s="73"/>
      <c r="E11" s="39"/>
      <c r="F11" s="32"/>
      <c r="G11" s="46"/>
      <c r="H11" s="47"/>
      <c r="I11" s="66"/>
      <c r="J11" s="39"/>
      <c r="K11" s="44"/>
    </row>
    <row r="12" spans="1:11" ht="12.75" customHeight="1" x14ac:dyDescent="0.25">
      <c r="A12" s="162"/>
      <c r="B12" s="163"/>
      <c r="C12" s="164"/>
      <c r="D12" s="73"/>
      <c r="E12" s="39"/>
      <c r="F12" s="32"/>
      <c r="G12" s="46"/>
      <c r="H12" s="47"/>
      <c r="I12" s="66"/>
      <c r="J12" s="39"/>
      <c r="K12" s="44"/>
    </row>
    <row r="13" spans="1:11" x14ac:dyDescent="0.25">
      <c r="A13" s="50"/>
      <c r="B13" s="33"/>
      <c r="C13" s="33"/>
      <c r="D13" s="51"/>
      <c r="E13" s="51"/>
      <c r="F13" s="51"/>
      <c r="G13" s="237" t="s">
        <v>86</v>
      </c>
      <c r="H13" s="238"/>
      <c r="I13" s="68">
        <f>SUM(I7:I12)</f>
        <v>0</v>
      </c>
      <c r="J13" s="52"/>
      <c r="K13" s="53"/>
    </row>
    <row r="14" spans="1:11" ht="12.75" customHeight="1" x14ac:dyDescent="0.25">
      <c r="A14" s="3"/>
      <c r="B14" s="3"/>
      <c r="C14" s="3"/>
      <c r="D14" s="3"/>
      <c r="E14" s="3"/>
      <c r="F14" s="3"/>
      <c r="G14" s="3"/>
      <c r="H14" s="3"/>
      <c r="I14" s="3"/>
      <c r="J14" s="32"/>
      <c r="K14" s="44"/>
    </row>
    <row r="15" spans="1:11" x14ac:dyDescent="0.25">
      <c r="A15" s="239" t="s">
        <v>22</v>
      </c>
      <c r="B15" s="30" t="s">
        <v>31</v>
      </c>
      <c r="C15" s="169" t="s">
        <v>27</v>
      </c>
      <c r="D15" s="54" t="s">
        <v>27</v>
      </c>
      <c r="E15" s="241" t="s">
        <v>33</v>
      </c>
      <c r="F15" s="242"/>
      <c r="G15" s="242"/>
      <c r="H15" s="243"/>
      <c r="I15" s="239" t="s">
        <v>24</v>
      </c>
      <c r="J15" s="239" t="s">
        <v>23</v>
      </c>
      <c r="K15" s="169" t="s">
        <v>40</v>
      </c>
    </row>
    <row r="16" spans="1:11" x14ac:dyDescent="0.25">
      <c r="A16" s="240"/>
      <c r="B16" s="170" t="s">
        <v>32</v>
      </c>
      <c r="C16" s="170" t="s">
        <v>29</v>
      </c>
      <c r="D16" s="170" t="s">
        <v>28</v>
      </c>
      <c r="E16" s="241" t="s">
        <v>26</v>
      </c>
      <c r="F16" s="243"/>
      <c r="G16" s="241" t="s">
        <v>25</v>
      </c>
      <c r="H16" s="243"/>
      <c r="I16" s="240"/>
      <c r="J16" s="240"/>
      <c r="K16" s="170" t="s">
        <v>41</v>
      </c>
    </row>
    <row r="17" spans="1:11" ht="12.75" customHeight="1" x14ac:dyDescent="0.25">
      <c r="A17" s="77">
        <v>43517</v>
      </c>
      <c r="B17" s="59">
        <v>522</v>
      </c>
      <c r="C17" s="59">
        <v>516</v>
      </c>
      <c r="D17" s="59">
        <v>598</v>
      </c>
      <c r="E17" s="39" t="s">
        <v>267</v>
      </c>
      <c r="F17" s="44"/>
      <c r="G17" s="234" t="s">
        <v>268</v>
      </c>
      <c r="H17" s="61"/>
      <c r="I17" s="69">
        <v>2603000</v>
      </c>
      <c r="J17" s="69"/>
      <c r="K17" s="69">
        <f>+I17-J17</f>
        <v>2603000</v>
      </c>
    </row>
    <row r="18" spans="1:11" x14ac:dyDescent="0.25">
      <c r="A18" s="77">
        <v>43518</v>
      </c>
      <c r="B18" s="59">
        <v>523</v>
      </c>
      <c r="C18" s="59">
        <v>517</v>
      </c>
      <c r="D18" s="59">
        <v>605</v>
      </c>
      <c r="E18" s="39" t="s">
        <v>270</v>
      </c>
      <c r="F18" s="44"/>
      <c r="G18" s="234" t="s">
        <v>269</v>
      </c>
      <c r="H18" s="61"/>
      <c r="I18" s="69">
        <v>2175000</v>
      </c>
      <c r="J18" s="69"/>
      <c r="K18" s="69">
        <f t="shared" ref="K18:K22" si="0">+I18-J18</f>
        <v>2175000</v>
      </c>
    </row>
    <row r="19" spans="1:11" x14ac:dyDescent="0.25">
      <c r="A19" s="222">
        <v>43524</v>
      </c>
      <c r="B19" s="221">
        <v>605</v>
      </c>
      <c r="C19" s="221">
        <v>464</v>
      </c>
      <c r="D19" s="221">
        <v>641</v>
      </c>
      <c r="E19" s="223" t="s">
        <v>282</v>
      </c>
      <c r="F19" s="224"/>
      <c r="G19" s="31" t="s">
        <v>252</v>
      </c>
      <c r="H19" s="44"/>
      <c r="I19" s="69">
        <v>74623009</v>
      </c>
      <c r="J19" s="69"/>
      <c r="K19" s="69">
        <f t="shared" si="0"/>
        <v>74623009</v>
      </c>
    </row>
    <row r="20" spans="1:11" x14ac:dyDescent="0.25">
      <c r="A20" s="77">
        <v>43524</v>
      </c>
      <c r="B20" s="59">
        <v>521</v>
      </c>
      <c r="C20" s="59">
        <v>515</v>
      </c>
      <c r="D20" s="59">
        <v>633</v>
      </c>
      <c r="E20" s="39" t="s">
        <v>287</v>
      </c>
      <c r="F20" s="44"/>
      <c r="G20" s="60" t="s">
        <v>288</v>
      </c>
      <c r="H20" s="61"/>
      <c r="I20" s="69">
        <v>1625000</v>
      </c>
      <c r="J20" s="69"/>
      <c r="K20" s="69">
        <f t="shared" si="0"/>
        <v>1625000</v>
      </c>
    </row>
    <row r="21" spans="1:11" x14ac:dyDescent="0.25">
      <c r="A21" s="77"/>
      <c r="B21" s="59"/>
      <c r="C21" s="59"/>
      <c r="D21" s="59"/>
      <c r="E21"/>
      <c r="F21" s="61"/>
      <c r="G21"/>
      <c r="H21" s="61"/>
      <c r="I21" s="71"/>
      <c r="J21" s="69"/>
      <c r="K21" s="69">
        <f t="shared" si="0"/>
        <v>0</v>
      </c>
    </row>
    <row r="22" spans="1:11" x14ac:dyDescent="0.25">
      <c r="A22" s="43"/>
      <c r="B22" s="59"/>
      <c r="C22" s="59"/>
      <c r="D22" s="59"/>
      <c r="E22" s="39"/>
      <c r="F22" s="61"/>
      <c r="G22" s="60"/>
      <c r="H22" s="61"/>
      <c r="I22" s="62"/>
      <c r="J22" s="69"/>
      <c r="K22" s="69">
        <f t="shared" si="0"/>
        <v>0</v>
      </c>
    </row>
    <row r="23" spans="1:11" x14ac:dyDescent="0.25">
      <c r="A23" s="50"/>
      <c r="B23" s="51"/>
      <c r="C23" s="51"/>
      <c r="D23" s="51"/>
      <c r="E23" s="51"/>
      <c r="F23" s="51"/>
      <c r="G23" s="237" t="s">
        <v>86</v>
      </c>
      <c r="H23" s="238"/>
      <c r="I23" s="72">
        <f>SUM(I17:I22)</f>
        <v>81026009</v>
      </c>
      <c r="J23" s="72">
        <f>SUM(J17:J22)</f>
        <v>0</v>
      </c>
      <c r="K23" s="72">
        <f>SUM(K17:K22)</f>
        <v>81026009</v>
      </c>
    </row>
    <row r="24" spans="1:11" ht="12.75" customHeight="1" x14ac:dyDescent="0.25">
      <c r="A24" s="3"/>
      <c r="B24" s="3"/>
      <c r="C24" s="3"/>
      <c r="D24" s="3"/>
      <c r="E24" s="3"/>
      <c r="F24" s="3"/>
      <c r="G24" s="3"/>
      <c r="H24" s="3"/>
      <c r="I24" s="3"/>
      <c r="J24" s="65"/>
      <c r="K24" s="51"/>
    </row>
    <row r="25" spans="1:11"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1" ht="24.95" customHeight="1" x14ac:dyDescent="0.25">
      <c r="A26" s="151">
        <v>191079000</v>
      </c>
      <c r="B26" s="151"/>
      <c r="C26" s="151">
        <v>0</v>
      </c>
      <c r="D26" s="152">
        <f>+A26+B26-C26</f>
        <v>191079000</v>
      </c>
      <c r="E26" s="152">
        <f>+I23</f>
        <v>81026009</v>
      </c>
      <c r="F26" s="153">
        <f>+E26/D26</f>
        <v>0.42404455225325649</v>
      </c>
      <c r="G26" s="152">
        <f>+I13</f>
        <v>0</v>
      </c>
      <c r="H26" s="152">
        <f>+D26-E26-G26</f>
        <v>110052991</v>
      </c>
      <c r="I26" s="152">
        <f>+J23</f>
        <v>0</v>
      </c>
      <c r="J26" s="154">
        <f>+I26/D26</f>
        <v>0</v>
      </c>
      <c r="K26" s="152">
        <f>+K23</f>
        <v>81026009</v>
      </c>
    </row>
    <row r="27" spans="1:11" x14ac:dyDescent="0.25">
      <c r="A27" s="155">
        <v>1</v>
      </c>
      <c r="B27" s="155">
        <v>2</v>
      </c>
      <c r="C27" s="155">
        <v>3</v>
      </c>
      <c r="D27" s="155" t="s">
        <v>35</v>
      </c>
      <c r="E27" s="155">
        <v>5</v>
      </c>
      <c r="F27" s="155" t="s">
        <v>49</v>
      </c>
      <c r="G27" s="155">
        <v>7</v>
      </c>
      <c r="H27" s="155" t="s">
        <v>50</v>
      </c>
      <c r="I27" s="155">
        <v>9</v>
      </c>
      <c r="J27" s="155" t="s">
        <v>74</v>
      </c>
      <c r="K27" s="155" t="s">
        <v>75</v>
      </c>
    </row>
  </sheetData>
  <mergeCells count="16">
    <mergeCell ref="J15:J16"/>
    <mergeCell ref="E16:F16"/>
    <mergeCell ref="G16:H16"/>
    <mergeCell ref="B3:J3"/>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
  <sheetViews>
    <sheetView workbookViewId="0">
      <selection activeCell="A17" sqref="A17:H17"/>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45" t="s">
        <v>115</v>
      </c>
      <c r="B3" s="148" t="s">
        <v>116</v>
      </c>
      <c r="C3" s="145"/>
      <c r="D3" s="145"/>
      <c r="E3" s="146"/>
      <c r="F3" s="146"/>
      <c r="G3" s="146"/>
      <c r="H3" s="146"/>
      <c r="I3" s="146"/>
      <c r="J3" s="147"/>
      <c r="K3" s="147" t="s">
        <v>263</v>
      </c>
    </row>
    <row r="4" spans="1:11" ht="12.75" customHeight="1" x14ac:dyDescent="0.25">
      <c r="A4" s="3"/>
      <c r="B4" s="3"/>
      <c r="C4" s="3"/>
      <c r="D4" s="3"/>
      <c r="E4" s="3"/>
      <c r="F4" s="3"/>
      <c r="G4" s="3"/>
      <c r="H4" s="3"/>
      <c r="I4" s="3"/>
      <c r="J4" s="32"/>
      <c r="K4" s="33"/>
    </row>
    <row r="5" spans="1:11" x14ac:dyDescent="0.25">
      <c r="A5" s="239" t="s">
        <v>22</v>
      </c>
      <c r="B5" s="244" t="s">
        <v>85</v>
      </c>
      <c r="C5" s="34"/>
      <c r="D5" s="239" t="s">
        <v>51</v>
      </c>
      <c r="E5" s="241" t="s">
        <v>30</v>
      </c>
      <c r="F5" s="242"/>
      <c r="G5" s="242"/>
      <c r="H5" s="243"/>
      <c r="I5" s="239" t="s">
        <v>24</v>
      </c>
      <c r="J5" s="246" t="s">
        <v>34</v>
      </c>
      <c r="K5" s="247"/>
    </row>
    <row r="6" spans="1:11" x14ac:dyDescent="0.25">
      <c r="A6" s="240"/>
      <c r="B6" s="245"/>
      <c r="C6" s="35"/>
      <c r="D6" s="240"/>
      <c r="E6" s="241" t="s">
        <v>26</v>
      </c>
      <c r="F6" s="242"/>
      <c r="G6" s="242"/>
      <c r="H6" s="243"/>
      <c r="I6" s="240"/>
      <c r="J6" s="248"/>
      <c r="K6" s="249"/>
    </row>
    <row r="7" spans="1:11" ht="12.75" customHeight="1" x14ac:dyDescent="0.25">
      <c r="A7" s="36"/>
      <c r="B7" s="37"/>
      <c r="C7" s="38"/>
      <c r="D7" s="39"/>
      <c r="E7" s="37"/>
      <c r="F7" s="40"/>
      <c r="G7" s="41"/>
      <c r="H7" s="42"/>
      <c r="I7" s="38"/>
      <c r="J7" s="37"/>
      <c r="K7" s="38"/>
    </row>
    <row r="8" spans="1:11" ht="12.75" customHeight="1" x14ac:dyDescent="0.25">
      <c r="A8" s="36"/>
      <c r="B8" s="39"/>
      <c r="C8" s="44"/>
      <c r="D8" s="39"/>
      <c r="E8" s="39"/>
      <c r="F8" s="32"/>
      <c r="G8" s="46"/>
      <c r="H8" s="47"/>
      <c r="I8" s="44"/>
      <c r="J8" s="39"/>
      <c r="K8" s="44"/>
    </row>
    <row r="9" spans="1:11" ht="12.75" customHeight="1" x14ac:dyDescent="0.25">
      <c r="A9" s="36"/>
      <c r="B9" s="39"/>
      <c r="C9" s="44"/>
      <c r="D9" s="39"/>
      <c r="E9" s="39"/>
      <c r="F9" s="32"/>
      <c r="G9" s="46"/>
      <c r="H9" s="47"/>
      <c r="I9" s="44"/>
      <c r="J9" s="39"/>
      <c r="K9" s="44"/>
    </row>
    <row r="10" spans="1:11" ht="12.75" customHeight="1" x14ac:dyDescent="0.25">
      <c r="A10" s="99"/>
      <c r="B10" s="39"/>
      <c r="C10" s="44"/>
      <c r="D10" s="45"/>
      <c r="E10" s="39"/>
      <c r="F10" s="32"/>
      <c r="G10" s="46"/>
      <c r="H10" s="47"/>
      <c r="I10" s="165"/>
      <c r="J10" s="39"/>
      <c r="K10" s="44"/>
    </row>
    <row r="11" spans="1:11" ht="12.75" customHeight="1" x14ac:dyDescent="0.25">
      <c r="A11" s="99"/>
      <c r="B11" s="39"/>
      <c r="C11" s="44"/>
      <c r="D11" s="45"/>
      <c r="E11" s="39"/>
      <c r="F11" s="32"/>
      <c r="G11" s="46"/>
      <c r="H11" s="47"/>
      <c r="I11" s="165"/>
      <c r="J11" s="39"/>
      <c r="K11" s="44"/>
    </row>
    <row r="12" spans="1:11" ht="12.75" customHeight="1" x14ac:dyDescent="0.25">
      <c r="A12" s="43"/>
      <c r="B12" s="48"/>
      <c r="C12" s="49"/>
      <c r="D12" s="39"/>
      <c r="E12" s="39"/>
      <c r="F12" s="32"/>
      <c r="G12" s="46"/>
      <c r="H12" s="47"/>
      <c r="I12" s="67"/>
      <c r="J12" s="39"/>
      <c r="K12" s="44"/>
    </row>
    <row r="13" spans="1:11" x14ac:dyDescent="0.25">
      <c r="A13" s="50"/>
      <c r="B13" s="51"/>
      <c r="C13" s="51"/>
      <c r="D13" s="51"/>
      <c r="E13" s="51"/>
      <c r="F13" s="51"/>
      <c r="G13" s="237" t="s">
        <v>86</v>
      </c>
      <c r="H13" s="238"/>
      <c r="I13" s="68">
        <f>SUM(I7:I12)</f>
        <v>0</v>
      </c>
      <c r="J13" s="52"/>
      <c r="K13" s="53"/>
    </row>
    <row r="14" spans="1:11" ht="12.75" customHeight="1" x14ac:dyDescent="0.25">
      <c r="A14" s="3"/>
      <c r="B14" s="3"/>
      <c r="C14" s="3"/>
      <c r="D14" s="3"/>
      <c r="E14" s="3"/>
      <c r="F14" s="3"/>
      <c r="G14" s="3"/>
      <c r="H14" s="3"/>
      <c r="I14" s="85"/>
      <c r="J14" s="32"/>
      <c r="K14" s="44"/>
    </row>
    <row r="15" spans="1:11" x14ac:dyDescent="0.25">
      <c r="A15" s="239" t="s">
        <v>22</v>
      </c>
      <c r="B15" s="30" t="s">
        <v>31</v>
      </c>
      <c r="C15" s="55" t="s">
        <v>27</v>
      </c>
      <c r="D15" s="54" t="s">
        <v>27</v>
      </c>
      <c r="E15" s="241" t="s">
        <v>33</v>
      </c>
      <c r="F15" s="242"/>
      <c r="G15" s="242"/>
      <c r="H15" s="243"/>
      <c r="I15" s="239" t="s">
        <v>24</v>
      </c>
      <c r="J15" s="239" t="s">
        <v>23</v>
      </c>
      <c r="K15" s="55" t="s">
        <v>40</v>
      </c>
    </row>
    <row r="16" spans="1:11" x14ac:dyDescent="0.25">
      <c r="A16" s="240"/>
      <c r="B16" s="56" t="s">
        <v>32</v>
      </c>
      <c r="C16" s="56" t="s">
        <v>29</v>
      </c>
      <c r="D16" s="56" t="s">
        <v>28</v>
      </c>
      <c r="E16" s="241" t="s">
        <v>26</v>
      </c>
      <c r="F16" s="243"/>
      <c r="G16" s="241" t="s">
        <v>25</v>
      </c>
      <c r="H16" s="243"/>
      <c r="I16" s="240"/>
      <c r="J16" s="240"/>
      <c r="K16" s="56" t="s">
        <v>41</v>
      </c>
    </row>
    <row r="17" spans="1:11" ht="12.75" customHeight="1" x14ac:dyDescent="0.25">
      <c r="A17" s="222">
        <v>43524</v>
      </c>
      <c r="B17" s="221">
        <v>605</v>
      </c>
      <c r="C17" s="221">
        <v>464</v>
      </c>
      <c r="D17" s="221">
        <v>641</v>
      </c>
      <c r="E17" s="223" t="s">
        <v>282</v>
      </c>
      <c r="F17" s="224"/>
      <c r="G17" s="31" t="s">
        <v>252</v>
      </c>
      <c r="H17" s="44"/>
      <c r="I17" s="87">
        <v>2000000</v>
      </c>
      <c r="J17" s="57"/>
      <c r="K17" s="69">
        <f>+I17-J17</f>
        <v>2000000</v>
      </c>
    </row>
    <row r="18" spans="1:11" x14ac:dyDescent="0.25">
      <c r="A18" s="77"/>
      <c r="B18" s="78"/>
      <c r="C18" s="79"/>
      <c r="D18" s="79"/>
      <c r="E18" s="80"/>
      <c r="F18" s="75"/>
      <c r="G18" s="76"/>
      <c r="H18" s="75"/>
      <c r="I18" s="87"/>
      <c r="J18" s="87"/>
      <c r="K18" s="69">
        <f t="shared" ref="K18:K22" si="0">+I18-J18</f>
        <v>0</v>
      </c>
    </row>
    <row r="19" spans="1:11" x14ac:dyDescent="0.25">
      <c r="A19" s="77"/>
      <c r="B19" s="78"/>
      <c r="C19" s="79"/>
      <c r="D19" s="79"/>
      <c r="E19" s="86"/>
      <c r="F19" s="75"/>
      <c r="G19" s="76"/>
      <c r="H19" s="75"/>
      <c r="I19" s="87"/>
      <c r="J19" s="69"/>
      <c r="K19" s="69">
        <f t="shared" si="0"/>
        <v>0</v>
      </c>
    </row>
    <row r="20" spans="1:11" x14ac:dyDescent="0.25">
      <c r="A20" s="77"/>
      <c r="B20" s="78"/>
      <c r="C20" s="79"/>
      <c r="D20" s="79"/>
      <c r="E20"/>
      <c r="F20" s="75"/>
      <c r="G20"/>
      <c r="H20" s="75"/>
      <c r="I20" s="87"/>
      <c r="J20" s="66"/>
      <c r="K20" s="69">
        <f t="shared" si="0"/>
        <v>0</v>
      </c>
    </row>
    <row r="21" spans="1:11" x14ac:dyDescent="0.25">
      <c r="A21" s="77"/>
      <c r="B21" s="78"/>
      <c r="C21" s="79"/>
      <c r="D21" s="79"/>
      <c r="E21" s="39"/>
      <c r="F21" s="75"/>
      <c r="G21" s="76"/>
      <c r="H21" s="75"/>
      <c r="I21" s="87"/>
      <c r="J21" s="66"/>
      <c r="K21" s="69">
        <f t="shared" si="0"/>
        <v>0</v>
      </c>
    </row>
    <row r="22" spans="1:11" ht="12.75" customHeight="1" x14ac:dyDescent="0.25">
      <c r="A22" s="43"/>
      <c r="B22" s="58"/>
      <c r="C22" s="36"/>
      <c r="D22" s="36"/>
      <c r="E22" s="39"/>
      <c r="F22" s="44"/>
      <c r="G22" s="39"/>
      <c r="H22" s="44"/>
      <c r="I22" s="87"/>
      <c r="J22" s="82"/>
      <c r="K22" s="69">
        <f t="shared" si="0"/>
        <v>0</v>
      </c>
    </row>
    <row r="23" spans="1:11" x14ac:dyDescent="0.25">
      <c r="A23" s="50"/>
      <c r="B23" s="51"/>
      <c r="C23" s="51"/>
      <c r="D23" s="51"/>
      <c r="E23" s="51"/>
      <c r="F23" s="51"/>
      <c r="G23" s="237" t="s">
        <v>86</v>
      </c>
      <c r="H23" s="238"/>
      <c r="I23" s="72">
        <f>SUM(I17:I22)</f>
        <v>2000000</v>
      </c>
      <c r="J23" s="72">
        <f>SUM(J17:J22)</f>
        <v>0</v>
      </c>
      <c r="K23" s="72">
        <f>SUM(K17:K22)</f>
        <v>2000000</v>
      </c>
    </row>
    <row r="24" spans="1:11" ht="12.75" customHeight="1" x14ac:dyDescent="0.25">
      <c r="A24" s="3"/>
      <c r="B24" s="3"/>
      <c r="C24" s="3"/>
      <c r="D24" s="3"/>
      <c r="E24" s="3"/>
      <c r="F24" s="3"/>
      <c r="G24" s="3"/>
      <c r="H24" s="3"/>
      <c r="I24" s="22"/>
      <c r="J24" s="81"/>
      <c r="K24" s="51"/>
    </row>
    <row r="25" spans="1:11"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1" ht="24.95" customHeight="1" x14ac:dyDescent="0.25">
      <c r="A26" s="156">
        <v>78770000</v>
      </c>
      <c r="B26" s="156"/>
      <c r="C26" s="156">
        <v>0</v>
      </c>
      <c r="D26" s="152">
        <f>+A26+B26-C26</f>
        <v>78770000</v>
      </c>
      <c r="E26" s="152">
        <f>+I23</f>
        <v>2000000</v>
      </c>
      <c r="F26" s="153">
        <f>+E26/D26</f>
        <v>2.539037704709915E-2</v>
      </c>
      <c r="G26" s="152">
        <f>+I13</f>
        <v>0</v>
      </c>
      <c r="H26" s="152">
        <f>+D26-E26-G26</f>
        <v>76770000</v>
      </c>
      <c r="I26" s="152">
        <f>+J23</f>
        <v>0</v>
      </c>
      <c r="J26" s="158">
        <f>+I26/D26</f>
        <v>0</v>
      </c>
      <c r="K26" s="152">
        <f>+K23</f>
        <v>2000000</v>
      </c>
    </row>
    <row r="27" spans="1:11"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G23:H23"/>
    <mergeCell ref="E15:H15"/>
    <mergeCell ref="E16:F16"/>
    <mergeCell ref="G16:H16"/>
    <mergeCell ref="E5:H5"/>
    <mergeCell ref="E6:H6"/>
    <mergeCell ref="G13:H13"/>
    <mergeCell ref="J15:J16"/>
    <mergeCell ref="I15:I16"/>
    <mergeCell ref="A15:A16"/>
    <mergeCell ref="B5:B6"/>
    <mergeCell ref="D5:D6"/>
    <mergeCell ref="I5:I6"/>
    <mergeCell ref="J5:K6"/>
    <mergeCell ref="A5:A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560CE-445C-4D4D-AEEF-4347CA73A440}">
  <dimension ref="A1:K27"/>
  <sheetViews>
    <sheetView workbookViewId="0">
      <selection activeCell="A17" sqref="A17:H17"/>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45" t="s">
        <v>133</v>
      </c>
      <c r="B3" s="148" t="s">
        <v>134</v>
      </c>
      <c r="C3" s="145"/>
      <c r="D3" s="145"/>
      <c r="E3" s="146"/>
      <c r="F3" s="146"/>
      <c r="G3" s="146"/>
      <c r="H3" s="146"/>
      <c r="I3" s="146"/>
      <c r="J3" s="147"/>
      <c r="K3" s="147" t="s">
        <v>263</v>
      </c>
    </row>
    <row r="4" spans="1:11" ht="12.75" customHeight="1" x14ac:dyDescent="0.25">
      <c r="A4" s="3"/>
      <c r="B4" s="3"/>
      <c r="C4" s="3"/>
      <c r="D4" s="3"/>
      <c r="E4" s="3"/>
      <c r="F4" s="3"/>
      <c r="G4" s="3"/>
      <c r="H4" s="3"/>
      <c r="I4" s="3"/>
      <c r="J4" s="32"/>
      <c r="K4" s="33"/>
    </row>
    <row r="5" spans="1:11" x14ac:dyDescent="0.25">
      <c r="A5" s="239" t="s">
        <v>22</v>
      </c>
      <c r="B5" s="244" t="s">
        <v>85</v>
      </c>
      <c r="C5" s="173"/>
      <c r="D5" s="239" t="s">
        <v>51</v>
      </c>
      <c r="E5" s="241" t="s">
        <v>30</v>
      </c>
      <c r="F5" s="242"/>
      <c r="G5" s="242"/>
      <c r="H5" s="243"/>
      <c r="I5" s="239" t="s">
        <v>24</v>
      </c>
      <c r="J5" s="246" t="s">
        <v>34</v>
      </c>
      <c r="K5" s="247"/>
    </row>
    <row r="6" spans="1:11" x14ac:dyDescent="0.25">
      <c r="A6" s="240"/>
      <c r="B6" s="245"/>
      <c r="C6" s="174"/>
      <c r="D6" s="240"/>
      <c r="E6" s="241" t="s">
        <v>26</v>
      </c>
      <c r="F6" s="242"/>
      <c r="G6" s="242"/>
      <c r="H6" s="243"/>
      <c r="I6" s="240"/>
      <c r="J6" s="248"/>
      <c r="K6" s="249"/>
    </row>
    <row r="7" spans="1:11" ht="12.75" customHeight="1" x14ac:dyDescent="0.25">
      <c r="A7" s="36"/>
      <c r="B7" s="37"/>
      <c r="C7" s="38"/>
      <c r="D7" s="39"/>
      <c r="E7" s="37"/>
      <c r="F7" s="40"/>
      <c r="G7" s="41"/>
      <c r="H7" s="42"/>
      <c r="I7" s="38"/>
      <c r="J7" s="37"/>
      <c r="K7" s="38"/>
    </row>
    <row r="8" spans="1:11" ht="12.75" customHeight="1" x14ac:dyDescent="0.25">
      <c r="A8" s="36"/>
      <c r="B8" s="39"/>
      <c r="C8" s="44"/>
      <c r="D8" s="39"/>
      <c r="E8" s="39"/>
      <c r="F8" s="32"/>
      <c r="G8" s="46"/>
      <c r="H8" s="47"/>
      <c r="I8" s="44"/>
      <c r="J8" s="39"/>
      <c r="K8" s="44"/>
    </row>
    <row r="9" spans="1:11" ht="12.75" customHeight="1" x14ac:dyDescent="0.25">
      <c r="A9" s="36"/>
      <c r="B9" s="39"/>
      <c r="C9" s="44"/>
      <c r="D9" s="39"/>
      <c r="E9" s="39"/>
      <c r="F9" s="32"/>
      <c r="G9" s="46"/>
      <c r="H9" s="47"/>
      <c r="I9" s="44"/>
      <c r="J9" s="39"/>
      <c r="K9" s="44"/>
    </row>
    <row r="10" spans="1:11" ht="12.75" customHeight="1" x14ac:dyDescent="0.25">
      <c r="A10" s="99"/>
      <c r="B10" s="39"/>
      <c r="C10" s="44"/>
      <c r="D10" s="45"/>
      <c r="E10" s="39"/>
      <c r="F10" s="32"/>
      <c r="G10" s="46"/>
      <c r="H10" s="47"/>
      <c r="I10" s="165"/>
      <c r="J10" s="39"/>
      <c r="K10" s="44"/>
    </row>
    <row r="11" spans="1:11" ht="12.75" customHeight="1" x14ac:dyDescent="0.25">
      <c r="A11" s="99"/>
      <c r="B11" s="39"/>
      <c r="C11" s="44"/>
      <c r="D11" s="45"/>
      <c r="E11" s="39"/>
      <c r="F11" s="32"/>
      <c r="G11" s="46"/>
      <c r="H11" s="47"/>
      <c r="I11" s="165"/>
      <c r="J11" s="39"/>
      <c r="K11" s="44"/>
    </row>
    <row r="12" spans="1:11" ht="12.75" customHeight="1" x14ac:dyDescent="0.25">
      <c r="A12" s="43"/>
      <c r="B12" s="48"/>
      <c r="C12" s="49"/>
      <c r="D12" s="39"/>
      <c r="E12" s="39"/>
      <c r="F12" s="32"/>
      <c r="G12" s="46"/>
      <c r="H12" s="47"/>
      <c r="I12" s="67"/>
      <c r="J12" s="39"/>
      <c r="K12" s="44"/>
    </row>
    <row r="13" spans="1:11" x14ac:dyDescent="0.25">
      <c r="A13" s="50"/>
      <c r="B13" s="51"/>
      <c r="C13" s="51"/>
      <c r="D13" s="51"/>
      <c r="E13" s="51"/>
      <c r="F13" s="51"/>
      <c r="G13" s="237" t="s">
        <v>86</v>
      </c>
      <c r="H13" s="238"/>
      <c r="I13" s="68">
        <f>SUM(I7:I12)</f>
        <v>0</v>
      </c>
      <c r="J13" s="52"/>
      <c r="K13" s="53"/>
    </row>
    <row r="14" spans="1:11" ht="12.75" customHeight="1" x14ac:dyDescent="0.25">
      <c r="A14" s="3"/>
      <c r="B14" s="3"/>
      <c r="C14" s="3"/>
      <c r="D14" s="3"/>
      <c r="E14" s="3"/>
      <c r="F14" s="3"/>
      <c r="G14" s="3"/>
      <c r="H14" s="3"/>
      <c r="I14" s="85"/>
      <c r="J14" s="32"/>
      <c r="K14" s="44"/>
    </row>
    <row r="15" spans="1:11" x14ac:dyDescent="0.25">
      <c r="A15" s="239" t="s">
        <v>22</v>
      </c>
      <c r="B15" s="30" t="s">
        <v>31</v>
      </c>
      <c r="C15" s="169" t="s">
        <v>27</v>
      </c>
      <c r="D15" s="54" t="s">
        <v>27</v>
      </c>
      <c r="E15" s="241" t="s">
        <v>33</v>
      </c>
      <c r="F15" s="242"/>
      <c r="G15" s="242"/>
      <c r="H15" s="243"/>
      <c r="I15" s="239" t="s">
        <v>24</v>
      </c>
      <c r="J15" s="239" t="s">
        <v>23</v>
      </c>
      <c r="K15" s="169" t="s">
        <v>40</v>
      </c>
    </row>
    <row r="16" spans="1:11" x14ac:dyDescent="0.25">
      <c r="A16" s="240"/>
      <c r="B16" s="170" t="s">
        <v>32</v>
      </c>
      <c r="C16" s="170" t="s">
        <v>29</v>
      </c>
      <c r="D16" s="170" t="s">
        <v>28</v>
      </c>
      <c r="E16" s="241" t="s">
        <v>26</v>
      </c>
      <c r="F16" s="243"/>
      <c r="G16" s="241" t="s">
        <v>25</v>
      </c>
      <c r="H16" s="243"/>
      <c r="I16" s="240"/>
      <c r="J16" s="240"/>
      <c r="K16" s="170" t="s">
        <v>41</v>
      </c>
    </row>
    <row r="17" spans="1:11" ht="12.75" customHeight="1" x14ac:dyDescent="0.25">
      <c r="A17" s="222">
        <v>43524</v>
      </c>
      <c r="B17" s="221">
        <v>605</v>
      </c>
      <c r="C17" s="221">
        <v>464</v>
      </c>
      <c r="D17" s="221">
        <v>641</v>
      </c>
      <c r="E17" s="223" t="s">
        <v>282</v>
      </c>
      <c r="F17" s="224"/>
      <c r="G17" s="31" t="s">
        <v>252</v>
      </c>
      <c r="H17" s="44"/>
      <c r="I17" s="87">
        <v>1671000</v>
      </c>
      <c r="J17" s="57"/>
      <c r="K17" s="69">
        <f>+I17-J17</f>
        <v>1671000</v>
      </c>
    </row>
    <row r="18" spans="1:11" x14ac:dyDescent="0.25">
      <c r="A18" s="77"/>
      <c r="B18" s="78"/>
      <c r="C18" s="79"/>
      <c r="D18" s="79"/>
      <c r="E18" s="80"/>
      <c r="F18" s="75"/>
      <c r="G18" s="76"/>
      <c r="H18" s="75"/>
      <c r="I18" s="87"/>
      <c r="J18" s="87"/>
      <c r="K18" s="69">
        <f t="shared" ref="K18:K22" si="0">+I18-J18</f>
        <v>0</v>
      </c>
    </row>
    <row r="19" spans="1:11" x14ac:dyDescent="0.25">
      <c r="A19" s="77"/>
      <c r="B19" s="78"/>
      <c r="C19" s="79"/>
      <c r="D19" s="79"/>
      <c r="E19" s="86"/>
      <c r="F19" s="75"/>
      <c r="G19" s="76"/>
      <c r="H19" s="75"/>
      <c r="I19" s="87"/>
      <c r="J19" s="69"/>
      <c r="K19" s="69">
        <f t="shared" si="0"/>
        <v>0</v>
      </c>
    </row>
    <row r="20" spans="1:11" x14ac:dyDescent="0.25">
      <c r="A20" s="77"/>
      <c r="B20" s="78"/>
      <c r="C20" s="79"/>
      <c r="D20" s="79"/>
      <c r="E20"/>
      <c r="F20" s="75"/>
      <c r="G20"/>
      <c r="H20" s="75"/>
      <c r="I20" s="70"/>
      <c r="J20" s="66"/>
      <c r="K20" s="69">
        <f t="shared" si="0"/>
        <v>0</v>
      </c>
    </row>
    <row r="21" spans="1:11" x14ac:dyDescent="0.25">
      <c r="A21" s="77"/>
      <c r="B21" s="78"/>
      <c r="C21" s="79"/>
      <c r="D21" s="79"/>
      <c r="E21" s="39"/>
      <c r="F21" s="75"/>
      <c r="G21" s="76"/>
      <c r="H21" s="75"/>
      <c r="I21" s="70"/>
      <c r="J21" s="66"/>
      <c r="K21" s="69">
        <f t="shared" si="0"/>
        <v>0</v>
      </c>
    </row>
    <row r="22" spans="1:11" ht="12.75" customHeight="1" x14ac:dyDescent="0.25">
      <c r="A22" s="43"/>
      <c r="B22" s="58"/>
      <c r="C22" s="36"/>
      <c r="D22" s="36"/>
      <c r="E22" s="39"/>
      <c r="F22" s="44"/>
      <c r="G22" s="39"/>
      <c r="H22" s="44"/>
      <c r="I22" s="82"/>
      <c r="J22" s="82"/>
      <c r="K22" s="69">
        <f t="shared" si="0"/>
        <v>0</v>
      </c>
    </row>
    <row r="23" spans="1:11" x14ac:dyDescent="0.25">
      <c r="A23" s="50"/>
      <c r="B23" s="51"/>
      <c r="C23" s="51"/>
      <c r="D23" s="51"/>
      <c r="E23" s="51"/>
      <c r="F23" s="51"/>
      <c r="G23" s="237" t="s">
        <v>86</v>
      </c>
      <c r="H23" s="238"/>
      <c r="I23" s="72">
        <f>SUM(I17:I22)</f>
        <v>1671000</v>
      </c>
      <c r="J23" s="72">
        <f>SUM(J17:J22)</f>
        <v>0</v>
      </c>
      <c r="K23" s="72">
        <f>SUM(K17:K22)</f>
        <v>1671000</v>
      </c>
    </row>
    <row r="24" spans="1:11" ht="12.75" customHeight="1" x14ac:dyDescent="0.25">
      <c r="A24" s="3"/>
      <c r="B24" s="3"/>
      <c r="C24" s="3"/>
      <c r="D24" s="3"/>
      <c r="E24" s="3"/>
      <c r="F24" s="3"/>
      <c r="G24" s="3"/>
      <c r="H24" s="3"/>
      <c r="I24" s="22"/>
      <c r="J24" s="81"/>
      <c r="K24" s="51"/>
    </row>
    <row r="25" spans="1:11" ht="24.95" customHeight="1" x14ac:dyDescent="0.25">
      <c r="A25" s="149" t="s">
        <v>108</v>
      </c>
      <c r="B25" s="149" t="s">
        <v>106</v>
      </c>
      <c r="C25" s="149" t="s">
        <v>105</v>
      </c>
      <c r="D25" s="150" t="s">
        <v>109</v>
      </c>
      <c r="E25" s="149" t="s">
        <v>33</v>
      </c>
      <c r="F25" s="149" t="s">
        <v>103</v>
      </c>
      <c r="G25" s="149" t="s">
        <v>30</v>
      </c>
      <c r="H25" s="149" t="s">
        <v>42</v>
      </c>
      <c r="I25" s="149" t="s">
        <v>43</v>
      </c>
      <c r="J25" s="149" t="s">
        <v>73</v>
      </c>
      <c r="K25" s="149" t="s">
        <v>48</v>
      </c>
    </row>
    <row r="26" spans="1:11" ht="24.95" customHeight="1" x14ac:dyDescent="0.25">
      <c r="A26" s="156">
        <v>1671000</v>
      </c>
      <c r="B26" s="156"/>
      <c r="C26" s="156">
        <v>0</v>
      </c>
      <c r="D26" s="152">
        <f>+A26+B26-C26</f>
        <v>1671000</v>
      </c>
      <c r="E26" s="152">
        <f>+I23</f>
        <v>1671000</v>
      </c>
      <c r="F26" s="153">
        <f>+E26/D26</f>
        <v>1</v>
      </c>
      <c r="G26" s="152">
        <f>+I13</f>
        <v>0</v>
      </c>
      <c r="H26" s="152">
        <f>+D26-E26-G26</f>
        <v>0</v>
      </c>
      <c r="I26" s="152">
        <f>+J23</f>
        <v>0</v>
      </c>
      <c r="J26" s="158">
        <f>+I26/D26</f>
        <v>0</v>
      </c>
      <c r="K26" s="152">
        <f>+K23</f>
        <v>1671000</v>
      </c>
    </row>
    <row r="27" spans="1:11" x14ac:dyDescent="0.25">
      <c r="A27" s="155">
        <v>1</v>
      </c>
      <c r="B27" s="155">
        <v>2</v>
      </c>
      <c r="C27" s="155">
        <v>3</v>
      </c>
      <c r="D27" s="155" t="s">
        <v>35</v>
      </c>
      <c r="E27" s="155">
        <v>5</v>
      </c>
      <c r="F27" s="155" t="s">
        <v>49</v>
      </c>
      <c r="G27" s="155">
        <v>7</v>
      </c>
      <c r="H27" s="155" t="s">
        <v>50</v>
      </c>
      <c r="I27" s="155">
        <v>9</v>
      </c>
      <c r="J27" s="155" t="s">
        <v>74</v>
      </c>
      <c r="K27" s="155" t="s">
        <v>75</v>
      </c>
    </row>
  </sheetData>
  <mergeCells count="15">
    <mergeCell ref="J15:J16"/>
    <mergeCell ref="E16:F16"/>
    <mergeCell ref="G16:H16"/>
    <mergeCell ref="A5:A6"/>
    <mergeCell ref="B5:B6"/>
    <mergeCell ref="D5:D6"/>
    <mergeCell ref="E5:H5"/>
    <mergeCell ref="I5:I6"/>
    <mergeCell ref="J5:K6"/>
    <mergeCell ref="E6:H6"/>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54</vt:i4>
      </vt:variant>
      <vt:variant>
        <vt:lpstr>Rangos con nombre</vt:lpstr>
      </vt:variant>
      <vt:variant>
        <vt:i4>86</vt:i4>
      </vt:variant>
    </vt:vector>
  </HeadingPairs>
  <TitlesOfParts>
    <vt:vector size="140" baseType="lpstr">
      <vt:lpstr>Productos lácteos y ovoproducto</vt:lpstr>
      <vt:lpstr>Productos de molinería, almidon</vt:lpstr>
      <vt:lpstr>Bebidas</vt:lpstr>
      <vt:lpstr>Artículos textiles</vt:lpstr>
      <vt:lpstr>Dotación</vt:lpstr>
      <vt:lpstr>Productos de madera</vt:lpstr>
      <vt:lpstr>Pasta o pulpa, papel</vt:lpstr>
      <vt:lpstr>Productos de petróleo y combust</vt:lpstr>
      <vt:lpstr>Químicos básicos</vt:lpstr>
      <vt:lpstr>Otros productos químicos</vt:lpstr>
      <vt:lpstr>Productos de caucho y plástico</vt:lpstr>
      <vt:lpstr>Vidrio y productos de vidrio</vt:lpstr>
      <vt:lpstr>Muebles</vt:lpstr>
      <vt:lpstr>Productos metálicos elaborados</vt:lpstr>
      <vt:lpstr>Maquinaria para usos especiales</vt:lpstr>
      <vt:lpstr>Maquinaria de oficina</vt:lpstr>
      <vt:lpstr>Maquinaria y aparatos eléctrico</vt:lpstr>
      <vt:lpstr>Servicios de transporte</vt:lpstr>
      <vt:lpstr>Servicios de mensajería</vt:lpstr>
      <vt:lpstr>Seguros entidad</vt:lpstr>
      <vt:lpstr>Servicios Financieros y Conexos</vt:lpstr>
      <vt:lpstr>Servicios de administración</vt:lpstr>
      <vt:lpstr>Servicios de arrendamiento</vt:lpstr>
      <vt:lpstr>Servicios de diseño y desarroll</vt:lpstr>
      <vt:lpstr>Derechos de uso de propiedad in</vt:lpstr>
      <vt:lpstr>Otros servicios profesionales</vt:lpstr>
      <vt:lpstr>Servicios de telefonía fija</vt:lpstr>
      <vt:lpstr>Servicios de telecomunicaciones</vt:lpstr>
      <vt:lpstr>Srvcs telecom. a través de inte</vt:lpstr>
      <vt:lpstr>Servicios de transmisión</vt:lpstr>
      <vt:lpstr>Servicios de protección</vt:lpstr>
      <vt:lpstr>Servicios de limpieza general</vt:lpstr>
      <vt:lpstr>Servicios de copia y reproducci</vt:lpstr>
      <vt:lpstr>Servicios de correo</vt:lpstr>
      <vt:lpstr>Servicios de organización</vt:lpstr>
      <vt:lpstr>Srvs de manto y rep. computador</vt:lpstr>
      <vt:lpstr>Srvs de manto y rep. maquinaria</vt:lpstr>
      <vt:lpstr>Srvs de manto y rep. ascensores</vt:lpstr>
      <vt:lpstr>Srvs de reparación de otros bie</vt:lpstr>
      <vt:lpstr>Servicios editoriales</vt:lpstr>
      <vt:lpstr>Energía</vt:lpstr>
      <vt:lpstr>Acueducto y alcantarillado</vt:lpstr>
      <vt:lpstr>Aseo</vt:lpstr>
      <vt:lpstr>Viáticos</vt:lpstr>
      <vt:lpstr>Capacitación</vt:lpstr>
      <vt:lpstr>Bienestar e incentivos</vt:lpstr>
      <vt:lpstr>Salud ocupacional</vt:lpstr>
      <vt:lpstr>Derechos de uso de productos</vt:lpstr>
      <vt:lpstr>Multas y sanciones</vt:lpstr>
      <vt:lpstr>Sentencias</vt:lpstr>
      <vt:lpstr>Nómina</vt:lpstr>
      <vt:lpstr>PASIVOS</vt:lpstr>
      <vt:lpstr>TOTAL</vt:lpstr>
      <vt:lpstr>SUSPENSION</vt:lpstr>
      <vt:lpstr>'Acueducto y alcantarillado'!Área_de_impresión</vt:lpstr>
      <vt:lpstr>'Artículos textiles'!Área_de_impresión</vt:lpstr>
      <vt:lpstr>Aseo!Área_de_impresión</vt:lpstr>
      <vt:lpstr>Bebidas!Área_de_impresión</vt:lpstr>
      <vt:lpstr>'Bienestar e incentivos'!Área_de_impresión</vt:lpstr>
      <vt:lpstr>Capacitación!Área_de_impresión</vt:lpstr>
      <vt:lpstr>'Derechos de uso de productos'!Área_de_impresión</vt:lpstr>
      <vt:lpstr>'Derechos de uso de propiedad in'!Área_de_impresión</vt:lpstr>
      <vt:lpstr>Dotación!Área_de_impresión</vt:lpstr>
      <vt:lpstr>Energía!Área_de_impresión</vt:lpstr>
      <vt:lpstr>'Maquinaria de oficina'!Área_de_impresión</vt:lpstr>
      <vt:lpstr>'Maquinaria para usos especiales'!Área_de_impresión</vt:lpstr>
      <vt:lpstr>'Maquinaria y aparatos eléctrico'!Área_de_impresión</vt:lpstr>
      <vt:lpstr>Muebles!Área_de_impresión</vt:lpstr>
      <vt:lpstr>'Multas y sanciones'!Área_de_impresión</vt:lpstr>
      <vt:lpstr>Nómina!Área_de_impresión</vt:lpstr>
      <vt:lpstr>'Otros productos químicos'!Área_de_impresión</vt:lpstr>
      <vt:lpstr>'Otros servicios profesionales'!Área_de_impresión</vt:lpstr>
      <vt:lpstr>'Pasta o pulpa, papel'!Área_de_impresión</vt:lpstr>
      <vt:lpstr>'Productos de caucho y plástico'!Área_de_impresión</vt:lpstr>
      <vt:lpstr>'Productos de madera'!Área_de_impresión</vt:lpstr>
      <vt:lpstr>'Productos de molinería, almidon'!Área_de_impresión</vt:lpstr>
      <vt:lpstr>'Productos de petróleo y combust'!Área_de_impresión</vt:lpstr>
      <vt:lpstr>'Productos lácteos y ovoproducto'!Área_de_impresión</vt:lpstr>
      <vt:lpstr>'Productos metálicos elaborados'!Área_de_impresión</vt:lpstr>
      <vt:lpstr>'Químicos básicos'!Área_de_impresión</vt:lpstr>
      <vt:lpstr>'Salud ocupacional'!Área_de_impresión</vt:lpstr>
      <vt:lpstr>'Seguros entidad'!Área_de_impresión</vt:lpstr>
      <vt:lpstr>Sentencias!Área_de_impresión</vt:lpstr>
      <vt:lpstr>'Servicios de administración'!Área_de_impresión</vt:lpstr>
      <vt:lpstr>'Servicios de arrendamiento'!Área_de_impresión</vt:lpstr>
      <vt:lpstr>'Servicios de copia y reproducci'!Área_de_impresión</vt:lpstr>
      <vt:lpstr>'Servicios de correo'!Área_de_impresión</vt:lpstr>
      <vt:lpstr>'Servicios de diseño y desarroll'!Área_de_impresión</vt:lpstr>
      <vt:lpstr>'Servicios de limpieza general'!Área_de_impresión</vt:lpstr>
      <vt:lpstr>'Servicios de mensajería'!Área_de_impresión</vt:lpstr>
      <vt:lpstr>'Servicios de organización'!Área_de_impresión</vt:lpstr>
      <vt:lpstr>'Servicios de protección'!Área_de_impresión</vt:lpstr>
      <vt:lpstr>'Servicios de telecomunicaciones'!Área_de_impresión</vt:lpstr>
      <vt:lpstr>'Servicios de telefonía fija'!Área_de_impresión</vt:lpstr>
      <vt:lpstr>'Servicios de transmisión'!Área_de_impresión</vt:lpstr>
      <vt:lpstr>'Servicios de transporte'!Área_de_impresión</vt:lpstr>
      <vt:lpstr>'Servicios editoriales'!Área_de_impresión</vt:lpstr>
      <vt:lpstr>'Servicios Financieros y Conexos'!Área_de_impresión</vt:lpstr>
      <vt:lpstr>'Srvcs telecom. a través de inte'!Área_de_impresión</vt:lpstr>
      <vt:lpstr>'Srvs de manto y rep. ascensores'!Área_de_impresión</vt:lpstr>
      <vt:lpstr>'Srvs de manto y rep. computador'!Área_de_impresión</vt:lpstr>
      <vt:lpstr>'Srvs de manto y rep. maquinaria'!Área_de_impresión</vt:lpstr>
      <vt:lpstr>'Srvs de reparación de otros bie'!Área_de_impresión</vt:lpstr>
      <vt:lpstr>SUSPENSION!Área_de_impresión</vt:lpstr>
      <vt:lpstr>TOTAL!Área_de_impresión</vt:lpstr>
      <vt:lpstr>Viáticos!Área_de_impresión</vt:lpstr>
      <vt:lpstr>'Vidrio y productos de vidrio'!Área_de_impresión</vt:lpstr>
      <vt:lpstr>'Acueducto y alcantarillado'!Títulos_a_imprimir</vt:lpstr>
      <vt:lpstr>'Artículos textiles'!Títulos_a_imprimir</vt:lpstr>
      <vt:lpstr>Aseo!Títulos_a_imprimir</vt:lpstr>
      <vt:lpstr>Bebidas!Títulos_a_imprimir</vt:lpstr>
      <vt:lpstr>'Bienestar e incentivos'!Títulos_a_imprimir</vt:lpstr>
      <vt:lpstr>Capacitación!Títulos_a_imprimir</vt:lpstr>
      <vt:lpstr>'Derechos de uso de propiedad in'!Títulos_a_imprimir</vt:lpstr>
      <vt:lpstr>Energía!Títulos_a_imprimir</vt:lpstr>
      <vt:lpstr>'Multas y sanciones'!Títulos_a_imprimir</vt:lpstr>
      <vt:lpstr>'Otros servicios profesionales'!Títulos_a_imprimir</vt:lpstr>
      <vt:lpstr>'Productos de molinería, almidon'!Títulos_a_imprimir</vt:lpstr>
      <vt:lpstr>'Productos lácteos y ovoproducto'!Títulos_a_imprimir</vt:lpstr>
      <vt:lpstr>'Salud ocupacional'!Títulos_a_imprimir</vt:lpstr>
      <vt:lpstr>Sentencias!Títulos_a_imprimir</vt:lpstr>
      <vt:lpstr>'Servicios de administración'!Títulos_a_imprimir</vt:lpstr>
      <vt:lpstr>'Servicios de arrendamiento'!Títulos_a_imprimir</vt:lpstr>
      <vt:lpstr>'Servicios de copia y reproducci'!Títulos_a_imprimir</vt:lpstr>
      <vt:lpstr>'Servicios de correo'!Títulos_a_imprimir</vt:lpstr>
      <vt:lpstr>'Servicios de diseño y desarroll'!Títulos_a_imprimir</vt:lpstr>
      <vt:lpstr>'Servicios de limpieza general'!Títulos_a_imprimir</vt:lpstr>
      <vt:lpstr>'Servicios de organización'!Títulos_a_imprimir</vt:lpstr>
      <vt:lpstr>'Servicios de protección'!Títulos_a_imprimir</vt:lpstr>
      <vt:lpstr>'Servicios de telecomunicaciones'!Títulos_a_imprimir</vt:lpstr>
      <vt:lpstr>'Servicios de telefonía fija'!Títulos_a_imprimir</vt:lpstr>
      <vt:lpstr>'Servicios de transmisión'!Títulos_a_imprimir</vt:lpstr>
      <vt:lpstr>'Servicios editoriales'!Títulos_a_imprimir</vt:lpstr>
      <vt:lpstr>'Servicios Financieros y Conexos'!Títulos_a_imprimir</vt:lpstr>
      <vt:lpstr>'Srvcs telecom. a través de inte'!Títulos_a_imprimir</vt:lpstr>
      <vt:lpstr>'Srvs de manto y rep. ascensores'!Títulos_a_imprimir</vt:lpstr>
      <vt:lpstr>'Srvs de manto y rep. computador'!Títulos_a_imprimir</vt:lpstr>
      <vt:lpstr>'Srvs de manto y rep. maquinaria'!Títulos_a_imprimir</vt:lpstr>
      <vt:lpstr>'Srvs de reparación de otros bie'!Títulos_a_imprimir</vt:lpstr>
      <vt:lpstr>Viáticos!Títulos_a_imprimir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Diana Carolina Carreno Castilla</cp:lastModifiedBy>
  <cp:lastPrinted>2018-12-27T15:33:07Z</cp:lastPrinted>
  <dcterms:created xsi:type="dcterms:W3CDTF">2002-01-22T18:31:49Z</dcterms:created>
  <dcterms:modified xsi:type="dcterms:W3CDTF">2019-03-01T20:19:36Z</dcterms:modified>
</cp:coreProperties>
</file>