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2010" windowWidth="9180" windowHeight="4515" tabRatio="721" activeTab="0"/>
  </bookViews>
  <sheets>
    <sheet name="RESERVAS" sheetId="1" r:id="rId1"/>
  </sheets>
  <definedNames>
    <definedName name="_xlnm.Print_Area" localSheetId="0">'RESERVAS'!$A$1:$K$171</definedName>
    <definedName name="_xlnm.Print_Titles" localSheetId="0">'RESERVAS'!$1:$2</definedName>
  </definedNames>
  <calcPr fullCalcOnLoad="1"/>
</workbook>
</file>

<file path=xl/sharedStrings.xml><?xml version="1.0" encoding="utf-8"?>
<sst xmlns="http://schemas.openxmlformats.org/spreadsheetml/2006/main" count="315" uniqueCount="231">
  <si>
    <t>CONTRATISTA</t>
  </si>
  <si>
    <t>OBJETO</t>
  </si>
  <si>
    <t>COMPROMISOS</t>
  </si>
  <si>
    <t>GASTOS DE COMPUTADOR</t>
  </si>
  <si>
    <t>GASTOS DE TRANSPORTE Y COMUNICACIÓN</t>
  </si>
  <si>
    <t>IMPRESOS Y PUBLICACIONES</t>
  </si>
  <si>
    <t>MANTENIMIENTO ENTIDAD</t>
  </si>
  <si>
    <t>MATERIALES Y SUMINISTROS</t>
  </si>
  <si>
    <t>SEGUROS ENTIDAD</t>
  </si>
  <si>
    <t>SALUD OCUPACIONAL</t>
  </si>
  <si>
    <t>SALDO POR GIRAR</t>
  </si>
  <si>
    <t>COMBUSTIBLES, LUBRICANTES Y LLANTAS</t>
  </si>
  <si>
    <t>RESERVAS DEFINITIVAS</t>
  </si>
  <si>
    <t>GIROS ACUMULADOS</t>
  </si>
  <si>
    <t>RUBRO</t>
  </si>
  <si>
    <t>FECHA</t>
  </si>
  <si>
    <t>ANULACIONES</t>
  </si>
  <si>
    <t>ARRENDAMIENTOS</t>
  </si>
  <si>
    <t>TOTAL</t>
  </si>
  <si>
    <t>RESERVAS INICIALES</t>
  </si>
  <si>
    <t>COMPROMISO TIPO Y No.</t>
  </si>
  <si>
    <t>No.                                              C.D.P.</t>
  </si>
  <si>
    <t>No.                                              C.R.P.</t>
  </si>
  <si>
    <t>3-1-1-02-03-01</t>
  </si>
  <si>
    <t>3-1-2-02-10</t>
  </si>
  <si>
    <t>3-1-2-02-12</t>
  </si>
  <si>
    <t>3-1-2-01-02</t>
  </si>
  <si>
    <t>3-1-2-01-04</t>
  </si>
  <si>
    <t>3-1-2-02-01</t>
  </si>
  <si>
    <t>3-1-2-02-03</t>
  </si>
  <si>
    <t>3-1-2-02-04</t>
  </si>
  <si>
    <t>3-1-2-02-05-01</t>
  </si>
  <si>
    <t>3-1-2-02-06-01</t>
  </si>
  <si>
    <t>3-1-2-02-11</t>
  </si>
  <si>
    <t>3-1-2-01-03</t>
  </si>
  <si>
    <t>GRAN IMAGEN S.A.S.</t>
  </si>
  <si>
    <t>CAPACITACIÓN INTERNA</t>
  </si>
  <si>
    <t>3-1-2-02-09-01</t>
  </si>
  <si>
    <t xml:space="preserve"> TOTAL DIRECCIÓN DE GESTIÓN DEL TALENTO HUMANO </t>
  </si>
  <si>
    <t xml:space="preserve">TOTAL DIRECCIÓN ADMINISTRATIVA </t>
  </si>
  <si>
    <t>TOTAL DIRECCIÓN DE TECNOLOGÍAS E INFORMACIÓN</t>
  </si>
  <si>
    <t>TOTAL GASTOS DE FUNCIONAMIENTO</t>
  </si>
  <si>
    <t>OFICINA ASESORA DE COMUNICACIONES</t>
  </si>
  <si>
    <t>TOTAL OFICINA ASESORA DE COMUNICACIONES</t>
  </si>
  <si>
    <t>INGEAL S A</t>
  </si>
  <si>
    <t>SERVICIOS POSTALES NACIONALES S A</t>
  </si>
  <si>
    <t>MITSUBISHI ELECTRIC DE COLOMBIA LIMITADA</t>
  </si>
  <si>
    <t>LUIS GUIOVANNY JIMENEZ MORA</t>
  </si>
  <si>
    <t>3-1-1-01-01</t>
  </si>
  <si>
    <t>CÓDIGO</t>
  </si>
  <si>
    <t>% DE EJECUCIÓN</t>
  </si>
  <si>
    <t>SUELDO PERSONAL DE NÓMINA</t>
  </si>
  <si>
    <t>PROMOCIÓN INSTITUCIONAL</t>
  </si>
  <si>
    <t>DIRECCIÓN ADMINISTRATIVA</t>
  </si>
  <si>
    <t>DIRECCIÓN DE GESTIÓN DEL TALENTO HUMANO</t>
  </si>
  <si>
    <t>DIRECCIÓN DE TECNOLOGÍAS E INFORMACIÓN</t>
  </si>
  <si>
    <t>OTROS SERVICIOS PROFESIONALES Y TECNICOS</t>
  </si>
  <si>
    <t>ORGANIZACION TERPEL S A</t>
  </si>
  <si>
    <t>PRODUCTOS DE HORNO DE  COQUE, REFINACION DE PETROLEO Y COMBUSTIBLE</t>
  </si>
  <si>
    <t>PRODUCTOS DE MOLINERIA, ALMIDONES Y PRODUCTOS DERIVADOS DEL ALMIDON</t>
  </si>
  <si>
    <t>BEBIDAS</t>
  </si>
  <si>
    <t>ARTICULOS TEXTILES (EXCEPTO PRENDAS DE VESTIR)</t>
  </si>
  <si>
    <t xml:space="preserve">PASTA O PULPA, PAPEL Y PRODUCTOS DE PAPEL, IMPRESOS Y ARTICULOS RELACIONADOS </t>
  </si>
  <si>
    <t>QUIMICOS BASICOS</t>
  </si>
  <si>
    <t>OTROS PRODUCTOS QUIMICOS</t>
  </si>
  <si>
    <t>PRODUCTOS DE CAUCHO Y PLASTICO</t>
  </si>
  <si>
    <t>VIDRIO Y PRODUCTOS DE VIDRIO</t>
  </si>
  <si>
    <t>MUEBLES, OTROS BIENES TRANSPORTABLES</t>
  </si>
  <si>
    <t>PRODUCTOS METALICOS ELABORADOS</t>
  </si>
  <si>
    <t>MAQUINARIA DE OFICINA, CONTABILIDAD E INFORMATICA</t>
  </si>
  <si>
    <t>MAQUINARIA Y APARATOS ELECTRICOS</t>
  </si>
  <si>
    <t>SERVICIO DE TRANSPORTE DE PASAJEROS</t>
  </si>
  <si>
    <t>SERVICIO DE MENSAJERIA</t>
  </si>
  <si>
    <t>SERVICIOS DE PROTECCION (GUARDAS DE SEGURIDAD)</t>
  </si>
  <si>
    <t>SERVICIOS DE LIMPIEZA GENERAL</t>
  </si>
  <si>
    <t>SERVICIOS DE MANTENIMIENTO Y REPARACION DE ASCENSORES</t>
  </si>
  <si>
    <t>OTIS ELEVATOR COMPANY COLOMBIA S.A.S</t>
  </si>
  <si>
    <t>SERVICIOS DE REPARACION DE OTROS BIENES</t>
  </si>
  <si>
    <t>SERVICIOS DE ORGANIZACIÓN Y ASISTENCIA DE CONVENCIONES Y EVENTOS</t>
  </si>
  <si>
    <t>DERECHOS DE USO DE PROPIEDAD INTELECTUAL</t>
  </si>
  <si>
    <t>SERVICIOS DE TELECOMUNICACIONES A TRAVES DE INTERNET</t>
  </si>
  <si>
    <t>SERVICIOS DE MANTENIMIENTO Y REPARACION DE COMPUTADORES Y EQUIPO PERIFERICO</t>
  </si>
  <si>
    <t>PRECAR LIMITADA</t>
  </si>
  <si>
    <t xml:space="preserve">SERVICIOS DE ARRENDAMIENTO SIN OPCION DE COMPRA </t>
  </si>
  <si>
    <t>DOTACION</t>
  </si>
  <si>
    <t>SERVICIOS DE MANTENIMIENTO Y REPARACION DE MAQUINARIA Y  EQUIPO DE TRANSPORTE</t>
  </si>
  <si>
    <t>EJECUCIÓN DE RESERVAS PRESUPUESTALES DE FUNCIONAMIENTO CONSTITUIDAS A 31 DE DICIEMBRE DE 2020</t>
  </si>
  <si>
    <t>CONTINENTAL DE FUMIGACIONES LIMITADA</t>
  </si>
  <si>
    <t>SALUD VITAL Y RIESGOS PROFESIONALES IPS</t>
  </si>
  <si>
    <t>1150</t>
  </si>
  <si>
    <t>1623</t>
  </si>
  <si>
    <t>1495</t>
  </si>
  <si>
    <t>2043</t>
  </si>
  <si>
    <t>389</t>
  </si>
  <si>
    <t>332</t>
  </si>
  <si>
    <t>723</t>
  </si>
  <si>
    <t>724</t>
  </si>
  <si>
    <t>SECRETARIA DISTRITAL DE GOBIERNO</t>
  </si>
  <si>
    <t>23</t>
  </si>
  <si>
    <t>62</t>
  </si>
  <si>
    <t>873</t>
  </si>
  <si>
    <t>1000</t>
  </si>
  <si>
    <t>UNION TEMPORAL HERMANOS BLANCO</t>
  </si>
  <si>
    <t>SPARTA SHOES SAS</t>
  </si>
  <si>
    <t>909</t>
  </si>
  <si>
    <t>1103</t>
  </si>
  <si>
    <t>1104</t>
  </si>
  <si>
    <t>678</t>
  </si>
  <si>
    <t>679</t>
  </si>
  <si>
    <t>INSTITUCIONAL STAR SERVICES LTDA</t>
  </si>
  <si>
    <t>1030</t>
  </si>
  <si>
    <t>1630</t>
  </si>
  <si>
    <t>884</t>
  </si>
  <si>
    <t>OUTSOURCING SEASIN LTDA SERVICIOS DE ASE NNA</t>
  </si>
  <si>
    <t>382</t>
  </si>
  <si>
    <t>433</t>
  </si>
  <si>
    <t>298</t>
  </si>
  <si>
    <t>KEY MARKET SAS</t>
  </si>
  <si>
    <t>996</t>
  </si>
  <si>
    <t>1351</t>
  </si>
  <si>
    <t>807</t>
  </si>
  <si>
    <t>48</t>
  </si>
  <si>
    <t>82</t>
  </si>
  <si>
    <t>14</t>
  </si>
  <si>
    <t>PANAMERICANA LIBRERIA Y PAPELERIA S A</t>
  </si>
  <si>
    <t>1552</t>
  </si>
  <si>
    <t>2000</t>
  </si>
  <si>
    <t>999</t>
  </si>
  <si>
    <t>TRANSPORTES ESPECIALES NUEVA ERA SAS</t>
  </si>
  <si>
    <t>1075</t>
  </si>
  <si>
    <t>1468</t>
  </si>
  <si>
    <t>851</t>
  </si>
  <si>
    <t>1561</t>
  </si>
  <si>
    <t>1822</t>
  </si>
  <si>
    <t>312</t>
  </si>
  <si>
    <t>ASEGURADORA SOLIDARIA DE COLOMBIA ENTIDA D COOPERATIVA</t>
  </si>
  <si>
    <t>818</t>
  </si>
  <si>
    <t>853</t>
  </si>
  <si>
    <t>564</t>
  </si>
  <si>
    <t>725</t>
  </si>
  <si>
    <t>935</t>
  </si>
  <si>
    <t>633</t>
  </si>
  <si>
    <t>PROGRAMA DE LAS NACIONES UNIDAS PARA EL DESARROLLO</t>
  </si>
  <si>
    <t>1643</t>
  </si>
  <si>
    <t>1947</t>
  </si>
  <si>
    <t>992</t>
  </si>
  <si>
    <t>LAURA ALEJANDRA CALDERON ROZO</t>
  </si>
  <si>
    <t>DIEGO ARMANDO PINZON ACOSTA</t>
  </si>
  <si>
    <t>XIOMARA MARIA CABRERA ANTIA</t>
  </si>
  <si>
    <t>CAMILO ANDRES CAYCEDO RODRIGUEZ</t>
  </si>
  <si>
    <t>LUZ ANGELA CONTRERAS MOYANO</t>
  </si>
  <si>
    <t>1073</t>
  </si>
  <si>
    <t>1267</t>
  </si>
  <si>
    <t>1405</t>
  </si>
  <si>
    <t>1554</t>
  </si>
  <si>
    <t>1406</t>
  </si>
  <si>
    <t>1599</t>
  </si>
  <si>
    <t>1419</t>
  </si>
  <si>
    <t>1609</t>
  </si>
  <si>
    <t>1404</t>
  </si>
  <si>
    <t>1612</t>
  </si>
  <si>
    <t>743</t>
  </si>
  <si>
    <t>866</t>
  </si>
  <si>
    <t>868</t>
  </si>
  <si>
    <t>885</t>
  </si>
  <si>
    <t>870</t>
  </si>
  <si>
    <t>EMPRESA DE TELECOMUNICACIONES DE BOGOTÁ S.A. E.S.P. - ETB S.A. ESP</t>
  </si>
  <si>
    <t>359</t>
  </si>
  <si>
    <t>592</t>
  </si>
  <si>
    <t>1616</t>
  </si>
  <si>
    <t>2063</t>
  </si>
  <si>
    <t>336</t>
  </si>
  <si>
    <t>UNION TEMPORAL C&amp;M SEGURIDAD</t>
  </si>
  <si>
    <t>682</t>
  </si>
  <si>
    <t>929</t>
  </si>
  <si>
    <t>631</t>
  </si>
  <si>
    <t>1723</t>
  </si>
  <si>
    <t>2062</t>
  </si>
  <si>
    <t>SERVICIOS DE CORREO</t>
  </si>
  <si>
    <t>448</t>
  </si>
  <si>
    <t>571</t>
  </si>
  <si>
    <t>EXCURSIONES AMISTAD SAS Y/O ADESCUBRIR TRAVEL Y ADVENTURE SAS</t>
  </si>
  <si>
    <t>904</t>
  </si>
  <si>
    <t>1191</t>
  </si>
  <si>
    <t>719</t>
  </si>
  <si>
    <t>ADSUM SOLUCIONES TECNOLOGICAS S.A.S</t>
  </si>
  <si>
    <t>ELECTRICOS Y COMUNICACIONES ELECTROCOM S .A.S.</t>
  </si>
  <si>
    <t>INDRA COLOMBIA S.A.S</t>
  </si>
  <si>
    <t>793</t>
  </si>
  <si>
    <t>1077</t>
  </si>
  <si>
    <t>967</t>
  </si>
  <si>
    <t>1124</t>
  </si>
  <si>
    <t>1012</t>
  </si>
  <si>
    <t>1158</t>
  </si>
  <si>
    <t>804</t>
  </si>
  <si>
    <t>1255</t>
  </si>
  <si>
    <t>658</t>
  </si>
  <si>
    <t>979</t>
  </si>
  <si>
    <t>986</t>
  </si>
  <si>
    <t>720</t>
  </si>
  <si>
    <t>443</t>
  </si>
  <si>
    <t>454</t>
  </si>
  <si>
    <t>430</t>
  </si>
  <si>
    <t>476</t>
  </si>
  <si>
    <t>286</t>
  </si>
  <si>
    <t>250</t>
  </si>
  <si>
    <t>DIEGO FERNANDO TRIANA LEON</t>
  </si>
  <si>
    <t>649</t>
  </si>
  <si>
    <t>674</t>
  </si>
  <si>
    <t>908</t>
  </si>
  <si>
    <t>1361</t>
  </si>
  <si>
    <t>455</t>
  </si>
  <si>
    <t>802</t>
  </si>
  <si>
    <t>532</t>
  </si>
  <si>
    <t>530</t>
  </si>
  <si>
    <t>892</t>
  </si>
  <si>
    <t>1064</t>
  </si>
  <si>
    <t>1717</t>
  </si>
  <si>
    <t>2059</t>
  </si>
  <si>
    <t>1014</t>
  </si>
  <si>
    <t>647</t>
  </si>
  <si>
    <t>SERVICIOS EDITORIALES A COMISION O POR CONTRATO</t>
  </si>
  <si>
    <t>COPY MEDIOS LTDA</t>
  </si>
  <si>
    <t>1396</t>
  </si>
  <si>
    <t>2052</t>
  </si>
  <si>
    <t>978</t>
  </si>
  <si>
    <t>SERVICIOS DE ARQUITECTURA, SERVICIOS DE PLANEACION URBANA  Y ORDENACION DEL TERRITORIO</t>
  </si>
  <si>
    <t>VALUATION &amp; REAL ESTATE S A S</t>
  </si>
  <si>
    <t>1443</t>
  </si>
  <si>
    <t>1746</t>
  </si>
  <si>
    <t>917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</si>
</sst>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(* #,##0.00_);_(* \(#,##0.00\);_(* &quot;-&quot;??_);_(@_)"/>
    <numFmt numFmtId="171" formatCode="_-* #,##0.00\ _P_t_s_-;\-* #,##0.00\ _P_t_s_-;_-* &quot;-&quot;??\ _P_t_s_-;_-@_-"/>
    <numFmt numFmtId="172" formatCode="yyyy\-mm\-dd;@"/>
    <numFmt numFmtId="173" formatCode="_(* #,##0_);_(* \(#,##0\);_(* &quot;-&quot;??_);_(@_)"/>
    <numFmt numFmtId="174" formatCode="_(* #,##0.0_);_(* \(#,##0.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Garamond"/>
      <family val="1"/>
    </font>
    <font>
      <sz val="10"/>
      <name val="Garamond"/>
      <family val="1"/>
    </font>
    <font>
      <sz val="10"/>
      <color indexed="8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Garamond"/>
      <family val="1"/>
    </font>
    <font>
      <sz val="10"/>
      <color indexed="10"/>
      <name val="Garamond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Garamond"/>
      <family val="1"/>
    </font>
    <font>
      <sz val="10"/>
      <color theme="1"/>
      <name val="Garamond"/>
      <family val="1"/>
    </font>
    <font>
      <sz val="10"/>
      <color rgb="FFFF0000"/>
      <name val="Garamond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/>
      <right style="thin"/>
      <top/>
      <bottom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1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3" fillId="0" borderId="8" applyNumberFormat="0" applyFill="0" applyAlignment="0" applyProtection="0"/>
    <xf numFmtId="0" fontId="46" fillId="0" borderId="9" applyNumberFormat="0" applyFill="0" applyAlignment="0" applyProtection="0"/>
  </cellStyleXfs>
  <cellXfs count="281">
    <xf numFmtId="0" fontId="0" fillId="0" borderId="0" xfId="0" applyAlignment="1">
      <alignment/>
    </xf>
    <xf numFmtId="0" fontId="3" fillId="33" borderId="0" xfId="0" applyFont="1" applyFill="1" applyBorder="1" applyAlignment="1" quotePrefix="1">
      <alignment horizontal="right" vertical="center"/>
    </xf>
    <xf numFmtId="0" fontId="3" fillId="34" borderId="10" xfId="0" applyFont="1" applyFill="1" applyBorder="1" applyAlignment="1">
      <alignment horizontal="center" vertical="center"/>
    </xf>
    <xf numFmtId="3" fontId="3" fillId="34" borderId="10" xfId="0" applyNumberFormat="1" applyFont="1" applyFill="1" applyBorder="1" applyAlignment="1" applyProtection="1">
      <alignment vertical="center"/>
      <protection locked="0"/>
    </xf>
    <xf numFmtId="3" fontId="3" fillId="34" borderId="11" xfId="0" applyNumberFormat="1" applyFont="1" applyFill="1" applyBorder="1" applyAlignment="1" applyProtection="1">
      <alignment vertical="center"/>
      <protection locked="0"/>
    </xf>
    <xf numFmtId="0" fontId="3" fillId="34" borderId="10" xfId="0" applyFont="1" applyFill="1" applyBorder="1" applyAlignment="1">
      <alignment vertical="center"/>
    </xf>
    <xf numFmtId="0" fontId="3" fillId="34" borderId="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3" fontId="3" fillId="33" borderId="12" xfId="0" applyNumberFormat="1" applyFont="1" applyFill="1" applyBorder="1" applyAlignment="1" applyProtection="1">
      <alignment vertical="center"/>
      <protection locked="0"/>
    </xf>
    <xf numFmtId="0" fontId="3" fillId="34" borderId="12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 applyProtection="1">
      <alignment vertical="center"/>
      <protection locked="0"/>
    </xf>
    <xf numFmtId="0" fontId="3" fillId="12" borderId="10" xfId="0" applyFont="1" applyFill="1" applyBorder="1" applyAlignment="1">
      <alignment horizontal="center" vertical="center"/>
    </xf>
    <xf numFmtId="3" fontId="3" fillId="12" borderId="10" xfId="0" applyNumberFormat="1" applyFont="1" applyFill="1" applyBorder="1" applyAlignment="1" applyProtection="1">
      <alignment vertical="center"/>
      <protection locked="0"/>
    </xf>
    <xf numFmtId="3" fontId="3" fillId="12" borderId="11" xfId="0" applyNumberFormat="1" applyFont="1" applyFill="1" applyBorder="1" applyAlignment="1" applyProtection="1">
      <alignment vertical="center"/>
      <protection locked="0"/>
    </xf>
    <xf numFmtId="0" fontId="3" fillId="12" borderId="10" xfId="0" applyFont="1" applyFill="1" applyBorder="1" applyAlignment="1">
      <alignment vertical="center"/>
    </xf>
    <xf numFmtId="0" fontId="4" fillId="13" borderId="10" xfId="0" applyFont="1" applyFill="1" applyBorder="1" applyAlignment="1">
      <alignment horizontal="center" vertical="center"/>
    </xf>
    <xf numFmtId="0" fontId="4" fillId="13" borderId="10" xfId="0" applyFont="1" applyFill="1" applyBorder="1" applyAlignment="1">
      <alignment vertical="center"/>
    </xf>
    <xf numFmtId="0" fontId="3" fillId="13" borderId="10" xfId="0" applyFont="1" applyFill="1" applyBorder="1" applyAlignment="1">
      <alignment horizontal="center" vertical="center"/>
    </xf>
    <xf numFmtId="3" fontId="3" fillId="13" borderId="11" xfId="0" applyNumberFormat="1" applyFont="1" applyFill="1" applyBorder="1" applyAlignment="1" applyProtection="1">
      <alignment vertical="center"/>
      <protection locked="0"/>
    </xf>
    <xf numFmtId="0" fontId="4" fillId="35" borderId="13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/>
    </xf>
    <xf numFmtId="3" fontId="4" fillId="0" borderId="15" xfId="0" applyNumberFormat="1" applyFont="1" applyFill="1" applyBorder="1" applyAlignment="1">
      <alignment horizontal="right" vertical="center"/>
    </xf>
    <xf numFmtId="4" fontId="4" fillId="33" borderId="0" xfId="0" applyNumberFormat="1" applyFont="1" applyFill="1" applyBorder="1" applyAlignment="1">
      <alignment vertical="center"/>
    </xf>
    <xf numFmtId="4" fontId="3" fillId="37" borderId="11" xfId="0" applyNumberFormat="1" applyFont="1" applyFill="1" applyBorder="1" applyAlignment="1">
      <alignment horizontal="right" vertical="center"/>
    </xf>
    <xf numFmtId="4" fontId="3" fillId="37" borderId="10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 vertical="center"/>
    </xf>
    <xf numFmtId="4" fontId="3" fillId="33" borderId="0" xfId="0" applyNumberFormat="1" applyFont="1" applyFill="1" applyBorder="1" applyAlignment="1">
      <alignment horizontal="right" vertical="center"/>
    </xf>
    <xf numFmtId="3" fontId="3" fillId="34" borderId="16" xfId="0" applyNumberFormat="1" applyFont="1" applyFill="1" applyBorder="1" applyAlignment="1" applyProtection="1">
      <alignment vertical="center"/>
      <protection locked="0"/>
    </xf>
    <xf numFmtId="0" fontId="3" fillId="34" borderId="14" xfId="0" applyFont="1" applyFill="1" applyBorder="1" applyAlignment="1">
      <alignment horizontal="center" vertical="center"/>
    </xf>
    <xf numFmtId="172" fontId="3" fillId="34" borderId="14" xfId="0" applyNumberFormat="1" applyFont="1" applyFill="1" applyBorder="1" applyAlignment="1">
      <alignment vertical="center"/>
    </xf>
    <xf numFmtId="0" fontId="3" fillId="38" borderId="10" xfId="0" applyFont="1" applyFill="1" applyBorder="1" applyAlignment="1">
      <alignment vertical="center"/>
    </xf>
    <xf numFmtId="0" fontId="3" fillId="13" borderId="10" xfId="0" applyFont="1" applyFill="1" applyBorder="1" applyAlignment="1">
      <alignment vertical="center"/>
    </xf>
    <xf numFmtId="3" fontId="3" fillId="12" borderId="16" xfId="0" applyNumberFormat="1" applyFont="1" applyFill="1" applyBorder="1" applyAlignment="1" applyProtection="1">
      <alignment vertical="center"/>
      <protection locked="0"/>
    </xf>
    <xf numFmtId="0" fontId="4" fillId="39" borderId="11" xfId="0" applyFont="1" applyFill="1" applyBorder="1" applyAlignment="1">
      <alignment vertical="center"/>
    </xf>
    <xf numFmtId="0" fontId="4" fillId="40" borderId="11" xfId="0" applyFont="1" applyFill="1" applyBorder="1" applyAlignment="1">
      <alignment vertical="center"/>
    </xf>
    <xf numFmtId="0" fontId="4" fillId="41" borderId="11" xfId="0" applyFont="1" applyFill="1" applyBorder="1" applyAlignment="1">
      <alignment vertical="center"/>
    </xf>
    <xf numFmtId="0" fontId="4" fillId="42" borderId="11" xfId="0" applyFont="1" applyFill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3" fillId="33" borderId="17" xfId="0" applyNumberFormat="1" applyFont="1" applyFill="1" applyBorder="1" applyAlignment="1" applyProtection="1">
      <alignment vertical="center"/>
      <protection locked="0"/>
    </xf>
    <xf numFmtId="0" fontId="3" fillId="34" borderId="14" xfId="0" applyFont="1" applyFill="1" applyBorder="1" applyAlignment="1">
      <alignment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vertical="center"/>
    </xf>
    <xf numFmtId="0" fontId="3" fillId="33" borderId="15" xfId="0" applyFont="1" applyFill="1" applyBorder="1" applyAlignment="1">
      <alignment horizontal="center" vertical="center"/>
    </xf>
    <xf numFmtId="0" fontId="3" fillId="12" borderId="14" xfId="0" applyFont="1" applyFill="1" applyBorder="1" applyAlignment="1">
      <alignment horizontal="center" vertical="center"/>
    </xf>
    <xf numFmtId="0" fontId="3" fillId="12" borderId="14" xfId="0" applyFont="1" applyFill="1" applyBorder="1" applyAlignment="1">
      <alignment vertical="center"/>
    </xf>
    <xf numFmtId="0" fontId="4" fillId="13" borderId="14" xfId="0" applyFont="1" applyFill="1" applyBorder="1" applyAlignment="1">
      <alignment horizontal="center" vertical="center"/>
    </xf>
    <xf numFmtId="0" fontId="4" fillId="13" borderId="14" xfId="0" applyFont="1" applyFill="1" applyBorder="1" applyAlignment="1">
      <alignment vertical="center"/>
    </xf>
    <xf numFmtId="0" fontId="3" fillId="13" borderId="14" xfId="0" applyFont="1" applyFill="1" applyBorder="1" applyAlignment="1">
      <alignment horizontal="center" vertical="center"/>
    </xf>
    <xf numFmtId="3" fontId="3" fillId="33" borderId="19" xfId="0" applyNumberFormat="1" applyFont="1" applyFill="1" applyBorder="1" applyAlignment="1" applyProtection="1">
      <alignment vertical="center"/>
      <protection locked="0"/>
    </xf>
    <xf numFmtId="0" fontId="3" fillId="33" borderId="20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10" fontId="4" fillId="0" borderId="11" xfId="148" applyNumberFormat="1" applyFont="1" applyBorder="1" applyAlignment="1">
      <alignment horizontal="center" vertical="center"/>
    </xf>
    <xf numFmtId="10" fontId="3" fillId="37" borderId="11" xfId="148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vertical="center"/>
    </xf>
    <xf numFmtId="3" fontId="3" fillId="3" borderId="10" xfId="0" applyNumberFormat="1" applyFont="1" applyFill="1" applyBorder="1" applyAlignment="1" applyProtection="1">
      <alignment vertical="center"/>
      <protection locked="0"/>
    </xf>
    <xf numFmtId="3" fontId="3" fillId="3" borderId="16" xfId="0" applyNumberFormat="1" applyFont="1" applyFill="1" applyBorder="1" applyAlignment="1" applyProtection="1">
      <alignment vertical="center"/>
      <protection locked="0"/>
    </xf>
    <xf numFmtId="0" fontId="3" fillId="3" borderId="16" xfId="0" applyFont="1" applyFill="1" applyBorder="1" applyAlignment="1">
      <alignment horizontal="center" vertical="center"/>
    </xf>
    <xf numFmtId="173" fontId="3" fillId="3" borderId="14" xfId="48" applyNumberFormat="1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horizontal="center" vertical="center"/>
    </xf>
    <xf numFmtId="3" fontId="3" fillId="33" borderId="13" xfId="0" applyNumberFormat="1" applyFont="1" applyFill="1" applyBorder="1" applyAlignment="1" applyProtection="1">
      <alignment vertical="center"/>
      <protection locked="0"/>
    </xf>
    <xf numFmtId="4" fontId="4" fillId="0" borderId="11" xfId="0" applyNumberFormat="1" applyFont="1" applyBorder="1" applyAlignment="1">
      <alignment vertical="center"/>
    </xf>
    <xf numFmtId="3" fontId="3" fillId="0" borderId="15" xfId="0" applyNumberFormat="1" applyFont="1" applyFill="1" applyBorder="1" applyAlignment="1" applyProtection="1">
      <alignment vertical="center"/>
      <protection locked="0"/>
    </xf>
    <xf numFmtId="3" fontId="3" fillId="0" borderId="19" xfId="0" applyNumberFormat="1" applyFont="1" applyFill="1" applyBorder="1" applyAlignment="1" applyProtection="1">
      <alignment vertical="center"/>
      <protection locked="0"/>
    </xf>
    <xf numFmtId="4" fontId="3" fillId="34" borderId="11" xfId="0" applyNumberFormat="1" applyFont="1" applyFill="1" applyBorder="1" applyAlignment="1" applyProtection="1">
      <alignment vertical="center"/>
      <protection locked="0"/>
    </xf>
    <xf numFmtId="0" fontId="47" fillId="12" borderId="10" xfId="0" applyFont="1" applyFill="1" applyBorder="1" applyAlignment="1">
      <alignment vertical="center"/>
    </xf>
    <xf numFmtId="0" fontId="47" fillId="12" borderId="14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3" fontId="3" fillId="33" borderId="11" xfId="0" applyNumberFormat="1" applyFont="1" applyFill="1" applyBorder="1" applyAlignment="1" applyProtection="1">
      <alignment vertical="center"/>
      <protection locked="0"/>
    </xf>
    <xf numFmtId="0" fontId="3" fillId="12" borderId="11" xfId="0" applyFont="1" applyFill="1" applyBorder="1" applyAlignment="1">
      <alignment vertical="center"/>
    </xf>
    <xf numFmtId="0" fontId="3" fillId="12" borderId="11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/>
    </xf>
    <xf numFmtId="0" fontId="3" fillId="36" borderId="2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3" fontId="3" fillId="39" borderId="16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3" fillId="35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7" fontId="6" fillId="33" borderId="0" xfId="0" applyNumberFormat="1" applyFont="1" applyFill="1" applyAlignment="1">
      <alignment vertical="center"/>
    </xf>
    <xf numFmtId="0" fontId="4" fillId="34" borderId="14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left" vertical="center"/>
    </xf>
    <xf numFmtId="15" fontId="4" fillId="33" borderId="22" xfId="0" applyNumberFormat="1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left" vertical="center"/>
    </xf>
    <xf numFmtId="0" fontId="4" fillId="35" borderId="22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vertical="center"/>
    </xf>
    <xf numFmtId="0" fontId="4" fillId="33" borderId="15" xfId="0" applyFont="1" applyFill="1" applyBorder="1" applyAlignment="1">
      <alignment horizontal="left" vertical="center"/>
    </xf>
    <xf numFmtId="3" fontId="48" fillId="33" borderId="21" xfId="54" applyNumberFormat="1" applyFont="1" applyFill="1" applyBorder="1" applyAlignment="1">
      <alignment vertical="center"/>
      <protection/>
    </xf>
    <xf numFmtId="3" fontId="4" fillId="35" borderId="21" xfId="0" applyNumberFormat="1" applyFont="1" applyFill="1" applyBorder="1" applyAlignment="1" applyProtection="1">
      <alignment vertical="center"/>
      <protection locked="0"/>
    </xf>
    <xf numFmtId="3" fontId="48" fillId="33" borderId="22" xfId="54" applyNumberFormat="1" applyFont="1" applyFill="1" applyBorder="1" applyAlignment="1">
      <alignment vertical="center"/>
      <protection/>
    </xf>
    <xf numFmtId="3" fontId="4" fillId="35" borderId="22" xfId="0" applyNumberFormat="1" applyFont="1" applyFill="1" applyBorder="1" applyAlignment="1" applyProtection="1">
      <alignment vertical="center"/>
      <protection locked="0"/>
    </xf>
    <xf numFmtId="3" fontId="3" fillId="34" borderId="10" xfId="0" applyNumberFormat="1" applyFont="1" applyFill="1" applyBorder="1" applyAlignment="1">
      <alignment vertical="center"/>
    </xf>
    <xf numFmtId="3" fontId="3" fillId="34" borderId="16" xfId="0" applyNumberFormat="1" applyFont="1" applyFill="1" applyBorder="1" applyAlignment="1">
      <alignment vertical="center"/>
    </xf>
    <xf numFmtId="15" fontId="4" fillId="33" borderId="21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22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5" fontId="4" fillId="34" borderId="14" xfId="0" applyNumberFormat="1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horizontal="left" vertical="center"/>
    </xf>
    <xf numFmtId="3" fontId="48" fillId="33" borderId="23" xfId="54" applyNumberFormat="1" applyFont="1" applyFill="1" applyBorder="1" applyAlignment="1">
      <alignment vertical="center"/>
      <protection/>
    </xf>
    <xf numFmtId="3" fontId="4" fillId="0" borderId="0" xfId="48" applyNumberFormat="1" applyFont="1" applyAlignment="1">
      <alignment vertical="center"/>
    </xf>
    <xf numFmtId="3" fontId="4" fillId="0" borderId="19" xfId="48" applyNumberFormat="1" applyFont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22" xfId="0" applyFont="1" applyFill="1" applyBorder="1" applyAlignment="1">
      <alignment horizontal="left" vertical="center"/>
    </xf>
    <xf numFmtId="4" fontId="3" fillId="34" borderId="16" xfId="0" applyNumberFormat="1" applyFont="1" applyFill="1" applyBorder="1" applyAlignment="1">
      <alignment vertical="center"/>
    </xf>
    <xf numFmtId="0" fontId="3" fillId="34" borderId="24" xfId="0" applyFont="1" applyFill="1" applyBorder="1" applyAlignment="1">
      <alignment horizontal="left" vertical="center"/>
    </xf>
    <xf numFmtId="3" fontId="3" fillId="34" borderId="12" xfId="0" applyNumberFormat="1" applyFont="1" applyFill="1" applyBorder="1" applyAlignment="1">
      <alignment vertical="center"/>
    </xf>
    <xf numFmtId="3" fontId="3" fillId="34" borderId="24" xfId="0" applyNumberFormat="1" applyFont="1" applyFill="1" applyBorder="1" applyAlignment="1">
      <alignment vertical="center"/>
    </xf>
    <xf numFmtId="15" fontId="4" fillId="33" borderId="23" xfId="0" applyNumberFormat="1" applyFont="1" applyFill="1" applyBorder="1" applyAlignment="1">
      <alignment horizontal="center" vertical="center"/>
    </xf>
    <xf numFmtId="3" fontId="48" fillId="33" borderId="0" xfId="54" applyNumberFormat="1" applyFont="1" applyFill="1" applyAlignment="1">
      <alignment vertical="center"/>
      <protection/>
    </xf>
    <xf numFmtId="15" fontId="4" fillId="33" borderId="15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vertical="center"/>
    </xf>
    <xf numFmtId="15" fontId="4" fillId="3" borderId="14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left" vertical="center"/>
    </xf>
    <xf numFmtId="3" fontId="5" fillId="35" borderId="19" xfId="0" applyNumberFormat="1" applyFont="1" applyFill="1" applyBorder="1" applyAlignment="1" applyProtection="1">
      <alignment vertical="center"/>
      <protection locked="0"/>
    </xf>
    <xf numFmtId="15" fontId="4" fillId="33" borderId="13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vertical="center"/>
    </xf>
    <xf numFmtId="15" fontId="4" fillId="33" borderId="0" xfId="0" applyNumberFormat="1" applyFont="1" applyFill="1" applyBorder="1" applyAlignment="1">
      <alignment horizontal="center" vertical="center"/>
    </xf>
    <xf numFmtId="15" fontId="4" fillId="33" borderId="12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/>
    </xf>
    <xf numFmtId="15" fontId="4" fillId="39" borderId="14" xfId="0" applyNumberFormat="1" applyFont="1" applyFill="1" applyBorder="1" applyAlignment="1">
      <alignment horizontal="center" vertical="center"/>
    </xf>
    <xf numFmtId="0" fontId="3" fillId="12" borderId="10" xfId="0" applyFont="1" applyFill="1" applyBorder="1" applyAlignment="1">
      <alignment horizontal="left" vertical="center"/>
    </xf>
    <xf numFmtId="15" fontId="4" fillId="33" borderId="14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3" fontId="4" fillId="33" borderId="21" xfId="0" applyNumberFormat="1" applyFont="1" applyFill="1" applyBorder="1" applyAlignment="1" applyProtection="1">
      <alignment vertical="center"/>
      <protection locked="0"/>
    </xf>
    <xf numFmtId="15" fontId="4" fillId="12" borderId="14" xfId="0" applyNumberFormat="1" applyFont="1" applyFill="1" applyBorder="1" applyAlignment="1">
      <alignment horizontal="center" vertical="center"/>
    </xf>
    <xf numFmtId="0" fontId="3" fillId="12" borderId="11" xfId="0" applyFont="1" applyFill="1" applyBorder="1" applyAlignment="1">
      <alignment horizontal="left" vertical="center"/>
    </xf>
    <xf numFmtId="3" fontId="3" fillId="12" borderId="10" xfId="0" applyNumberFormat="1" applyFont="1" applyFill="1" applyBorder="1" applyAlignment="1">
      <alignment vertical="center"/>
    </xf>
    <xf numFmtId="3" fontId="3" fillId="12" borderId="16" xfId="0" applyNumberFormat="1" applyFont="1" applyFill="1" applyBorder="1" applyAlignment="1">
      <alignment vertical="center"/>
    </xf>
    <xf numFmtId="0" fontId="4" fillId="33" borderId="21" xfId="0" applyFont="1" applyFill="1" applyBorder="1" applyAlignment="1">
      <alignment horizontal="left" vertical="center"/>
    </xf>
    <xf numFmtId="3" fontId="5" fillId="35" borderId="21" xfId="0" applyNumberFormat="1" applyFont="1" applyFill="1" applyBorder="1" applyAlignment="1" applyProtection="1">
      <alignment vertical="center"/>
      <protection locked="0"/>
    </xf>
    <xf numFmtId="3" fontId="48" fillId="33" borderId="25" xfId="54" applyNumberFormat="1" applyFont="1" applyFill="1" applyBorder="1" applyAlignment="1">
      <alignment vertical="center"/>
      <protection/>
    </xf>
    <xf numFmtId="0" fontId="48" fillId="33" borderId="15" xfId="69" applyFont="1" applyFill="1" applyBorder="1" applyAlignment="1">
      <alignment vertical="center"/>
      <protection/>
    </xf>
    <xf numFmtId="3" fontId="5" fillId="35" borderId="22" xfId="0" applyNumberFormat="1" applyFont="1" applyFill="1" applyBorder="1" applyAlignment="1" applyProtection="1">
      <alignment vertical="center"/>
      <protection locked="0"/>
    </xf>
    <xf numFmtId="3" fontId="48" fillId="33" borderId="15" xfId="54" applyNumberFormat="1" applyFont="1" applyFill="1" applyBorder="1" applyAlignment="1">
      <alignment vertical="center"/>
      <protection/>
    </xf>
    <xf numFmtId="3" fontId="48" fillId="33" borderId="19" xfId="54" applyNumberFormat="1" applyFont="1" applyFill="1" applyBorder="1" applyAlignment="1">
      <alignment vertical="center"/>
      <protection/>
    </xf>
    <xf numFmtId="3" fontId="4" fillId="33" borderId="22" xfId="0" applyNumberFormat="1" applyFont="1" applyFill="1" applyBorder="1" applyAlignment="1" applyProtection="1">
      <alignment vertical="center"/>
      <protection locked="0"/>
    </xf>
    <xf numFmtId="15" fontId="49" fillId="12" borderId="14" xfId="0" applyNumberFormat="1" applyFont="1" applyFill="1" applyBorder="1" applyAlignment="1">
      <alignment horizontal="center" vertical="center"/>
    </xf>
    <xf numFmtId="3" fontId="47" fillId="12" borderId="10" xfId="0" applyNumberFormat="1" applyFont="1" applyFill="1" applyBorder="1" applyAlignment="1">
      <alignment vertical="center"/>
    </xf>
    <xf numFmtId="3" fontId="47" fillId="12" borderId="16" xfId="0" applyNumberFormat="1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3" fillId="33" borderId="25" xfId="0" applyFont="1" applyFill="1" applyBorder="1" applyAlignment="1">
      <alignment horizontal="left" vertical="center"/>
    </xf>
    <xf numFmtId="0" fontId="3" fillId="39" borderId="14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15" fontId="4" fillId="38" borderId="14" xfId="0" applyNumberFormat="1" applyFont="1" applyFill="1" applyBorder="1" applyAlignment="1">
      <alignment horizontal="center" vertical="center"/>
    </xf>
    <xf numFmtId="0" fontId="4" fillId="13" borderId="10" xfId="0" applyFont="1" applyFill="1" applyBorder="1" applyAlignment="1">
      <alignment horizontal="left" vertical="center"/>
    </xf>
    <xf numFmtId="3" fontId="4" fillId="13" borderId="10" xfId="0" applyNumberFormat="1" applyFont="1" applyFill="1" applyBorder="1" applyAlignment="1" applyProtection="1">
      <alignment vertical="center"/>
      <protection locked="0"/>
    </xf>
    <xf numFmtId="3" fontId="4" fillId="13" borderId="16" xfId="0" applyNumberFormat="1" applyFont="1" applyFill="1" applyBorder="1" applyAlignment="1" applyProtection="1">
      <alignment vertical="center"/>
      <protection locked="0"/>
    </xf>
    <xf numFmtId="3" fontId="4" fillId="13" borderId="10" xfId="0" applyNumberFormat="1" applyFont="1" applyFill="1" applyBorder="1" applyAlignment="1">
      <alignment vertical="center"/>
    </xf>
    <xf numFmtId="3" fontId="4" fillId="13" borderId="16" xfId="0" applyNumberFormat="1" applyFont="1" applyFill="1" applyBorder="1" applyAlignment="1">
      <alignment vertical="center"/>
    </xf>
    <xf numFmtId="0" fontId="3" fillId="13" borderId="10" xfId="0" applyFont="1" applyFill="1" applyBorder="1" applyAlignment="1">
      <alignment horizontal="left" vertical="center"/>
    </xf>
    <xf numFmtId="0" fontId="4" fillId="35" borderId="13" xfId="0" applyFont="1" applyFill="1" applyBorder="1" applyAlignment="1">
      <alignment horizontal="left" vertical="center"/>
    </xf>
    <xf numFmtId="0" fontId="4" fillId="35" borderId="13" xfId="0" applyFont="1" applyFill="1" applyBorder="1" applyAlignment="1">
      <alignment vertical="center"/>
    </xf>
    <xf numFmtId="3" fontId="4" fillId="35" borderId="13" xfId="0" applyNumberFormat="1" applyFont="1" applyFill="1" applyBorder="1" applyAlignment="1" applyProtection="1">
      <alignment vertical="center"/>
      <protection locked="0"/>
    </xf>
    <xf numFmtId="3" fontId="4" fillId="35" borderId="0" xfId="0" applyNumberFormat="1" applyFont="1" applyFill="1" applyBorder="1" applyAlignment="1" applyProtection="1">
      <alignment vertical="center"/>
      <protection locked="0"/>
    </xf>
    <xf numFmtId="4" fontId="4" fillId="35" borderId="0" xfId="0" applyNumberFormat="1" applyFont="1" applyFill="1" applyBorder="1" applyAlignment="1" applyProtection="1">
      <alignment vertical="center"/>
      <protection locked="0"/>
    </xf>
    <xf numFmtId="4" fontId="4" fillId="37" borderId="10" xfId="0" applyNumberFormat="1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vertical="center"/>
    </xf>
    <xf numFmtId="3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3" fillId="38" borderId="10" xfId="0" applyFont="1" applyFill="1" applyBorder="1" applyAlignment="1">
      <alignment horizontal="center" vertical="center"/>
    </xf>
    <xf numFmtId="3" fontId="3" fillId="38" borderId="11" xfId="0" applyNumberFormat="1" applyFont="1" applyFill="1" applyBorder="1" applyAlignment="1" applyProtection="1">
      <alignment vertical="center"/>
      <protection locked="0"/>
    </xf>
    <xf numFmtId="0" fontId="4" fillId="38" borderId="16" xfId="0" applyFont="1" applyFill="1" applyBorder="1" applyAlignment="1">
      <alignment horizontal="left" vertical="center"/>
    </xf>
    <xf numFmtId="0" fontId="3" fillId="39" borderId="16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center" vertical="center"/>
    </xf>
    <xf numFmtId="0" fontId="47" fillId="12" borderId="13" xfId="0" applyFont="1" applyFill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13" borderId="13" xfId="0" applyFont="1" applyFill="1" applyBorder="1" applyAlignment="1">
      <alignment vertical="center"/>
    </xf>
    <xf numFmtId="0" fontId="4" fillId="35" borderId="23" xfId="0" applyFont="1" applyFill="1" applyBorder="1" applyAlignment="1">
      <alignment vertical="center"/>
    </xf>
    <xf numFmtId="3" fontId="3" fillId="38" borderId="10" xfId="0" applyNumberFormat="1" applyFont="1" applyFill="1" applyBorder="1" applyAlignment="1">
      <alignment horizontal="left" vertical="center"/>
    </xf>
    <xf numFmtId="0" fontId="48" fillId="33" borderId="21" xfId="69" applyFont="1" applyFill="1" applyBorder="1" applyAlignment="1">
      <alignment vertical="center"/>
      <protection/>
    </xf>
    <xf numFmtId="0" fontId="48" fillId="33" borderId="22" xfId="69" applyFont="1" applyFill="1" applyBorder="1" applyAlignment="1">
      <alignment vertical="center"/>
      <protection/>
    </xf>
    <xf numFmtId="0" fontId="49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173" fontId="3" fillId="3" borderId="11" xfId="48" applyNumberFormat="1" applyFont="1" applyFill="1" applyBorder="1" applyAlignment="1">
      <alignment horizontal="right" vertical="center"/>
    </xf>
    <xf numFmtId="3" fontId="4" fillId="33" borderId="11" xfId="0" applyNumberFormat="1" applyFont="1" applyFill="1" applyBorder="1" applyAlignment="1" applyProtection="1">
      <alignment vertical="center"/>
      <protection locked="0"/>
    </xf>
    <xf numFmtId="3" fontId="4" fillId="33" borderId="22" xfId="54" applyNumberFormat="1" applyFont="1" applyFill="1" applyBorder="1" applyAlignment="1">
      <alignment vertical="center"/>
      <protection/>
    </xf>
    <xf numFmtId="0" fontId="3" fillId="13" borderId="10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 vertical="center"/>
    </xf>
    <xf numFmtId="15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0" fontId="7" fillId="35" borderId="15" xfId="0" applyFont="1" applyFill="1" applyBorder="1" applyAlignment="1">
      <alignment vertical="center"/>
    </xf>
    <xf numFmtId="3" fontId="3" fillId="34" borderId="13" xfId="0" applyNumberFormat="1" applyFont="1" applyFill="1" applyBorder="1" applyAlignment="1" applyProtection="1">
      <alignment vertical="center"/>
      <protection locked="0"/>
    </xf>
    <xf numFmtId="3" fontId="3" fillId="34" borderId="23" xfId="0" applyNumberFormat="1" applyFont="1" applyFill="1" applyBorder="1" applyAlignment="1" applyProtection="1">
      <alignment vertical="center"/>
      <protection locked="0"/>
    </xf>
    <xf numFmtId="3" fontId="3" fillId="34" borderId="26" xfId="0" applyNumberFormat="1" applyFont="1" applyFill="1" applyBorder="1" applyAlignment="1" applyProtection="1">
      <alignment vertical="center"/>
      <protection locked="0"/>
    </xf>
    <xf numFmtId="0" fontId="7" fillId="33" borderId="15" xfId="0" applyFont="1" applyFill="1" applyBorder="1" applyAlignment="1">
      <alignment horizontal="left"/>
    </xf>
    <xf numFmtId="15" fontId="7" fillId="35" borderId="22" xfId="0" applyNumberFormat="1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15" fontId="7" fillId="33" borderId="22" xfId="0" applyNumberFormat="1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7" fillId="33" borderId="15" xfId="0" applyFont="1" applyFill="1" applyBorder="1" applyAlignment="1">
      <alignment/>
    </xf>
    <xf numFmtId="0" fontId="7" fillId="33" borderId="19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15" fontId="7" fillId="33" borderId="15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vertical="center"/>
    </xf>
    <xf numFmtId="0" fontId="3" fillId="13" borderId="16" xfId="0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4" fillId="10" borderId="0" xfId="0" applyFont="1" applyFill="1" applyAlignment="1">
      <alignment vertical="center"/>
    </xf>
    <xf numFmtId="0" fontId="7" fillId="33" borderId="15" xfId="0" applyFont="1" applyFill="1" applyBorder="1" applyAlignment="1">
      <alignment horizontal="left" vertical="center"/>
    </xf>
    <xf numFmtId="173" fontId="3" fillId="34" borderId="14" xfId="48" applyNumberFormat="1" applyFont="1" applyFill="1" applyBorder="1" applyAlignment="1">
      <alignment horizontal="center" vertical="center"/>
    </xf>
    <xf numFmtId="15" fontId="4" fillId="34" borderId="10" xfId="0" applyNumberFormat="1" applyFont="1" applyFill="1" applyBorder="1" applyAlignment="1">
      <alignment horizontal="center" vertical="center"/>
    </xf>
    <xf numFmtId="15" fontId="4" fillId="34" borderId="18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8" fillId="33" borderId="18" xfId="69" applyFont="1" applyFill="1" applyBorder="1" applyAlignment="1">
      <alignment vertical="center"/>
      <protection/>
    </xf>
    <xf numFmtId="3" fontId="4" fillId="35" borderId="23" xfId="0" applyNumberFormat="1" applyFont="1" applyFill="1" applyBorder="1" applyAlignment="1" applyProtection="1">
      <alignment vertical="center"/>
      <protection locked="0"/>
    </xf>
    <xf numFmtId="0" fontId="3" fillId="34" borderId="25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left" vertical="center"/>
    </xf>
    <xf numFmtId="172" fontId="3" fillId="34" borderId="18" xfId="0" applyNumberFormat="1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vertical="center"/>
    </xf>
    <xf numFmtId="0" fontId="4" fillId="33" borderId="25" xfId="0" applyFont="1" applyFill="1" applyBorder="1" applyAlignment="1">
      <alignment horizontal="left" vertical="center"/>
    </xf>
    <xf numFmtId="3" fontId="4" fillId="35" borderId="26" xfId="0" applyNumberFormat="1" applyFont="1" applyFill="1" applyBorder="1" applyAlignment="1" applyProtection="1">
      <alignment vertical="center"/>
      <protection locked="0"/>
    </xf>
    <xf numFmtId="173" fontId="4" fillId="34" borderId="11" xfId="48" applyNumberFormat="1" applyFont="1" applyFill="1" applyBorder="1" applyAlignment="1">
      <alignment horizontal="center" vertical="center"/>
    </xf>
    <xf numFmtId="15" fontId="4" fillId="34" borderId="0" xfId="0" applyNumberFormat="1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3" fontId="4" fillId="33" borderId="15" xfId="54" applyNumberFormat="1" applyFont="1" applyFill="1" applyBorder="1" applyAlignment="1">
      <alignment vertical="center"/>
      <protection/>
    </xf>
    <xf numFmtId="0" fontId="3" fillId="10" borderId="14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/>
    </xf>
    <xf numFmtId="0" fontId="3" fillId="10" borderId="16" xfId="0" applyFont="1" applyFill="1" applyBorder="1" applyAlignment="1">
      <alignment horizontal="center" vertical="center"/>
    </xf>
    <xf numFmtId="15" fontId="4" fillId="10" borderId="22" xfId="0" applyNumberFormat="1" applyFont="1" applyFill="1" applyBorder="1" applyAlignment="1">
      <alignment horizontal="center" vertical="center"/>
    </xf>
    <xf numFmtId="0" fontId="4" fillId="10" borderId="15" xfId="0" applyFont="1" applyFill="1" applyBorder="1" applyAlignment="1">
      <alignment horizontal="center" vertical="center"/>
    </xf>
    <xf numFmtId="0" fontId="4" fillId="10" borderId="22" xfId="0" applyFont="1" applyFill="1" applyBorder="1" applyAlignment="1">
      <alignment horizontal="center" vertical="center"/>
    </xf>
    <xf numFmtId="0" fontId="48" fillId="10" borderId="22" xfId="69" applyFont="1" applyFill="1" applyBorder="1" applyAlignment="1">
      <alignment vertical="center"/>
      <protection/>
    </xf>
    <xf numFmtId="0" fontId="4" fillId="10" borderId="22" xfId="0" applyFont="1" applyFill="1" applyBorder="1" applyAlignment="1">
      <alignment horizontal="left" vertical="center"/>
    </xf>
    <xf numFmtId="3" fontId="48" fillId="10" borderId="22" xfId="54" applyNumberFormat="1" applyFont="1" applyFill="1" applyBorder="1" applyAlignment="1">
      <alignment vertical="center"/>
      <protection/>
    </xf>
    <xf numFmtId="3" fontId="5" fillId="10" borderId="19" xfId="0" applyNumberFormat="1" applyFont="1" applyFill="1" applyBorder="1" applyAlignment="1" applyProtection="1">
      <alignment vertical="center"/>
      <protection locked="0"/>
    </xf>
    <xf numFmtId="173" fontId="3" fillId="34" borderId="10" xfId="48" applyNumberFormat="1" applyFont="1" applyFill="1" applyBorder="1" applyAlignment="1">
      <alignment horizontal="center" vertical="center"/>
    </xf>
    <xf numFmtId="173" fontId="4" fillId="34" borderId="16" xfId="48" applyNumberFormat="1" applyFont="1" applyFill="1" applyBorder="1" applyAlignment="1">
      <alignment horizontal="center" vertical="center"/>
    </xf>
    <xf numFmtId="173" fontId="3" fillId="33" borderId="11" xfId="48" applyNumberFormat="1" applyFont="1" applyFill="1" applyBorder="1" applyAlignment="1">
      <alignment horizontal="center" vertical="center"/>
    </xf>
    <xf numFmtId="173" fontId="4" fillId="33" borderId="11" xfId="48" applyNumberFormat="1" applyFont="1" applyFill="1" applyBorder="1" applyAlignment="1">
      <alignment horizontal="center" vertical="center"/>
    </xf>
    <xf numFmtId="17" fontId="3" fillId="35" borderId="0" xfId="0" applyNumberFormat="1" applyFont="1" applyFill="1" applyAlignment="1">
      <alignment horizontal="center" vertical="center"/>
    </xf>
    <xf numFmtId="0" fontId="3" fillId="13" borderId="12" xfId="0" applyFont="1" applyFill="1" applyBorder="1" applyAlignment="1">
      <alignment horizontal="center" vertical="center"/>
    </xf>
    <xf numFmtId="0" fontId="3" fillId="13" borderId="16" xfId="0" applyFont="1" applyFill="1" applyBorder="1" applyAlignment="1">
      <alignment horizontal="center" vertical="center"/>
    </xf>
    <xf numFmtId="0" fontId="3" fillId="35" borderId="27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9" borderId="14" xfId="0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center" vertical="center"/>
    </xf>
    <xf numFmtId="0" fontId="3" fillId="39" borderId="16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7" borderId="21" xfId="0" applyFont="1" applyFill="1" applyBorder="1" applyAlignment="1">
      <alignment horizontal="center" vertical="center" wrapText="1"/>
    </xf>
    <xf numFmtId="0" fontId="3" fillId="37" borderId="2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/>
    </xf>
    <xf numFmtId="0" fontId="3" fillId="37" borderId="14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left" vertical="center"/>
    </xf>
    <xf numFmtId="0" fontId="3" fillId="37" borderId="25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left" vertical="center"/>
    </xf>
    <xf numFmtId="0" fontId="3" fillId="34" borderId="16" xfId="0" applyFont="1" applyFill="1" applyBorder="1" applyAlignment="1">
      <alignment horizontal="left" vertical="center"/>
    </xf>
  </cellXfs>
  <cellStyles count="14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10" xfId="54"/>
    <cellStyle name="Normal 10 2" xfId="55"/>
    <cellStyle name="Normal 11" xfId="56"/>
    <cellStyle name="Normal 12" xfId="57"/>
    <cellStyle name="Normal 12 2" xfId="58"/>
    <cellStyle name="Normal 13" xfId="59"/>
    <cellStyle name="Normal 13 2" xfId="60"/>
    <cellStyle name="Normal 13 2 2" xfId="61"/>
    <cellStyle name="Normal 13 3" xfId="62"/>
    <cellStyle name="Normal 14" xfId="63"/>
    <cellStyle name="Normal 14 2" xfId="64"/>
    <cellStyle name="Normal 15" xfId="65"/>
    <cellStyle name="Normal 15 2" xfId="66"/>
    <cellStyle name="Normal 16" xfId="67"/>
    <cellStyle name="Normal 16 2" xfId="68"/>
    <cellStyle name="Normal 17" xfId="69"/>
    <cellStyle name="Normal 17 2" xfId="70"/>
    <cellStyle name="Normal 18" xfId="71"/>
    <cellStyle name="Normal 18 2" xfId="72"/>
    <cellStyle name="Normal 19" xfId="73"/>
    <cellStyle name="Normal 19 2" xfId="74"/>
    <cellStyle name="Normal 2" xfId="75"/>
    <cellStyle name="Normal 2 2" xfId="76"/>
    <cellStyle name="Normal 2 2 2" xfId="77"/>
    <cellStyle name="Normal 2 3" xfId="78"/>
    <cellStyle name="Normal 20" xfId="79"/>
    <cellStyle name="Normal 20 2" xfId="80"/>
    <cellStyle name="Normal 21" xfId="81"/>
    <cellStyle name="Normal 21 2" xfId="82"/>
    <cellStyle name="Normal 22" xfId="83"/>
    <cellStyle name="Normal 22 2" xfId="84"/>
    <cellStyle name="Normal 23" xfId="85"/>
    <cellStyle name="Normal 23 2" xfId="86"/>
    <cellStyle name="Normal 24" xfId="87"/>
    <cellStyle name="Normal 24 2" xfId="88"/>
    <cellStyle name="Normal 25" xfId="89"/>
    <cellStyle name="Normal 25 2" xfId="90"/>
    <cellStyle name="Normal 26" xfId="91"/>
    <cellStyle name="Normal 26 2" xfId="92"/>
    <cellStyle name="Normal 27" xfId="93"/>
    <cellStyle name="Normal 27 2" xfId="94"/>
    <cellStyle name="Normal 28" xfId="95"/>
    <cellStyle name="Normal 28 2" xfId="96"/>
    <cellStyle name="Normal 29" xfId="97"/>
    <cellStyle name="Normal 29 2" xfId="98"/>
    <cellStyle name="Normal 3" xfId="99"/>
    <cellStyle name="Normal 3 2" xfId="100"/>
    <cellStyle name="Normal 3 2 2" xfId="101"/>
    <cellStyle name="Normal 3 3" xfId="102"/>
    <cellStyle name="Normal 30" xfId="103"/>
    <cellStyle name="Normal 30 2" xfId="104"/>
    <cellStyle name="Normal 31" xfId="105"/>
    <cellStyle name="Normal 31 2" xfId="106"/>
    <cellStyle name="Normal 32" xfId="107"/>
    <cellStyle name="Normal 32 2" xfId="108"/>
    <cellStyle name="Normal 33" xfId="109"/>
    <cellStyle name="Normal 33 2" xfId="110"/>
    <cellStyle name="Normal 34" xfId="111"/>
    <cellStyle name="Normal 34 2" xfId="112"/>
    <cellStyle name="Normal 35" xfId="113"/>
    <cellStyle name="Normal 35 2" xfId="114"/>
    <cellStyle name="Normal 36" xfId="115"/>
    <cellStyle name="Normal 36 2" xfId="116"/>
    <cellStyle name="Normal 37" xfId="117"/>
    <cellStyle name="Normal 37 2" xfId="118"/>
    <cellStyle name="Normal 38" xfId="119"/>
    <cellStyle name="Normal 38 2" xfId="120"/>
    <cellStyle name="Normal 39" xfId="121"/>
    <cellStyle name="Normal 4" xfId="122"/>
    <cellStyle name="Normal 4 2" xfId="123"/>
    <cellStyle name="Normal 4 2 2" xfId="124"/>
    <cellStyle name="Normal 4 3" xfId="125"/>
    <cellStyle name="Normal 40" xfId="126"/>
    <cellStyle name="Normal 5" xfId="127"/>
    <cellStyle name="Normal 5 2" xfId="128"/>
    <cellStyle name="Normal 5 2 2" xfId="129"/>
    <cellStyle name="Normal 5 3" xfId="130"/>
    <cellStyle name="Normal 6" xfId="131"/>
    <cellStyle name="Normal 6 2" xfId="132"/>
    <cellStyle name="Normal 6 2 2" xfId="133"/>
    <cellStyle name="Normal 6 3" xfId="134"/>
    <cellStyle name="Normal 7" xfId="135"/>
    <cellStyle name="Normal 7 2" xfId="136"/>
    <cellStyle name="Normal 7 2 2" xfId="137"/>
    <cellStyle name="Normal 7 3" xfId="138"/>
    <cellStyle name="Normal 8" xfId="139"/>
    <cellStyle name="Normal 8 2" xfId="140"/>
    <cellStyle name="Normal 8 2 2" xfId="141"/>
    <cellStyle name="Normal 8 3" xfId="142"/>
    <cellStyle name="Normal 9" xfId="143"/>
    <cellStyle name="Normal 9 2" xfId="144"/>
    <cellStyle name="Normal 9 2 2" xfId="145"/>
    <cellStyle name="Normal 9 3" xfId="146"/>
    <cellStyle name="Notas" xfId="147"/>
    <cellStyle name="Percent" xfId="148"/>
    <cellStyle name="Porcentual 2" xfId="149"/>
    <cellStyle name="Salida" xfId="150"/>
    <cellStyle name="Texto de advertencia" xfId="151"/>
    <cellStyle name="Texto explicativo" xfId="152"/>
    <cellStyle name="Título" xfId="153"/>
    <cellStyle name="Título 1" xfId="154"/>
    <cellStyle name="Título 2" xfId="155"/>
    <cellStyle name="Título 3" xfId="156"/>
    <cellStyle name="Total" xfId="1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7"/>
  <sheetViews>
    <sheetView tabSelected="1" zoomScale="90" zoomScaleNormal="90" zoomScalePageLayoutView="0" workbookViewId="0" topLeftCell="A148">
      <selection activeCell="I152" sqref="I152"/>
    </sheetView>
  </sheetViews>
  <sheetFormatPr defaultColWidth="11.421875" defaultRowHeight="15" customHeight="1"/>
  <cols>
    <col min="1" max="1" width="11.421875" style="86" customWidth="1"/>
    <col min="2" max="4" width="15.7109375" style="86" customWidth="1"/>
    <col min="5" max="5" width="31.57421875" style="86" customWidth="1"/>
    <col min="6" max="6" width="31.28125" style="86" customWidth="1"/>
    <col min="7" max="11" width="15.7109375" style="86" customWidth="1"/>
    <col min="12" max="16384" width="11.421875" style="160" customWidth="1"/>
  </cols>
  <sheetData>
    <row r="1" spans="1:11" ht="24.75" customHeight="1">
      <c r="A1" s="84"/>
      <c r="B1" s="84"/>
      <c r="C1" s="85" t="s">
        <v>86</v>
      </c>
      <c r="D1" s="85"/>
      <c r="E1" s="84"/>
      <c r="F1" s="84"/>
      <c r="G1" s="84"/>
      <c r="H1" s="84"/>
      <c r="I1" s="84"/>
      <c r="J1" s="84"/>
      <c r="K1" s="1"/>
    </row>
    <row r="2" spans="1:11" ht="14.25" customHeight="1">
      <c r="A2" s="87"/>
      <c r="B2" s="85"/>
      <c r="C2" s="85"/>
      <c r="D2" s="85"/>
      <c r="E2" s="84"/>
      <c r="F2" s="84"/>
      <c r="G2" s="84"/>
      <c r="H2" s="84"/>
      <c r="I2" s="84"/>
      <c r="K2" s="256">
        <v>44256</v>
      </c>
    </row>
    <row r="3" spans="1:11" s="191" customFormat="1" ht="15" customHeight="1">
      <c r="A3" s="271" t="s">
        <v>15</v>
      </c>
      <c r="B3" s="277" t="s">
        <v>20</v>
      </c>
      <c r="C3" s="271" t="s">
        <v>21</v>
      </c>
      <c r="D3" s="271" t="s">
        <v>22</v>
      </c>
      <c r="E3" s="274" t="s">
        <v>2</v>
      </c>
      <c r="F3" s="275"/>
      <c r="G3" s="271" t="s">
        <v>19</v>
      </c>
      <c r="H3" s="271" t="s">
        <v>16</v>
      </c>
      <c r="I3" s="271" t="s">
        <v>12</v>
      </c>
      <c r="J3" s="271" t="s">
        <v>13</v>
      </c>
      <c r="K3" s="271" t="s">
        <v>10</v>
      </c>
    </row>
    <row r="4" spans="1:11" s="191" customFormat="1" ht="15" customHeight="1">
      <c r="A4" s="272"/>
      <c r="B4" s="278"/>
      <c r="C4" s="272"/>
      <c r="D4" s="272"/>
      <c r="E4" s="192" t="s">
        <v>1</v>
      </c>
      <c r="F4" s="192" t="s">
        <v>0</v>
      </c>
      <c r="G4" s="272"/>
      <c r="H4" s="272"/>
      <c r="I4" s="272"/>
      <c r="J4" s="272"/>
      <c r="K4" s="272"/>
    </row>
    <row r="5" spans="1:11" ht="24.75" customHeight="1">
      <c r="A5" s="88"/>
      <c r="B5" s="5" t="s">
        <v>53</v>
      </c>
      <c r="C5" s="88"/>
      <c r="D5" s="89"/>
      <c r="E5" s="89"/>
      <c r="F5" s="89"/>
      <c r="G5" s="89"/>
      <c r="H5" s="89"/>
      <c r="I5" s="89"/>
      <c r="J5" s="89"/>
      <c r="K5" s="90"/>
    </row>
    <row r="6" spans="1:11" ht="24.75" customHeight="1">
      <c r="A6" s="230"/>
      <c r="B6" s="231" t="s">
        <v>56</v>
      </c>
      <c r="C6" s="230"/>
      <c r="D6" s="232"/>
      <c r="E6" s="231"/>
      <c r="F6" s="233"/>
      <c r="G6" s="203"/>
      <c r="H6" s="203"/>
      <c r="I6" s="203"/>
      <c r="J6" s="203"/>
      <c r="K6" s="205"/>
    </row>
    <row r="7" spans="1:11" ht="15" customHeight="1">
      <c r="A7" s="103"/>
      <c r="B7" s="20" t="s">
        <v>161</v>
      </c>
      <c r="C7" s="227" t="s">
        <v>151</v>
      </c>
      <c r="D7" s="227" t="s">
        <v>152</v>
      </c>
      <c r="E7" s="235"/>
      <c r="F7" s="236" t="s">
        <v>146</v>
      </c>
      <c r="G7" s="97">
        <v>7041167</v>
      </c>
      <c r="H7" s="148"/>
      <c r="I7" s="97">
        <f>+G7-H7</f>
        <v>7041167</v>
      </c>
      <c r="J7" s="170"/>
      <c r="K7" s="237">
        <f>+I7-J7</f>
        <v>7041167</v>
      </c>
    </row>
    <row r="8" spans="1:11" ht="15" customHeight="1">
      <c r="A8" s="92"/>
      <c r="B8" s="21" t="s">
        <v>162</v>
      </c>
      <c r="C8" s="94" t="s">
        <v>153</v>
      </c>
      <c r="D8" s="94" t="s">
        <v>154</v>
      </c>
      <c r="E8" s="95"/>
      <c r="F8" s="96" t="s">
        <v>147</v>
      </c>
      <c r="G8" s="99">
        <v>5180000</v>
      </c>
      <c r="H8" s="151"/>
      <c r="I8" s="99">
        <f>+G8-H8</f>
        <v>5180000</v>
      </c>
      <c r="J8" s="171">
        <v>4200000</v>
      </c>
      <c r="K8" s="100">
        <f>+I8-J8</f>
        <v>980000</v>
      </c>
    </row>
    <row r="9" spans="1:11" ht="15" customHeight="1">
      <c r="A9" s="92"/>
      <c r="B9" s="21" t="s">
        <v>163</v>
      </c>
      <c r="C9" s="94" t="s">
        <v>155</v>
      </c>
      <c r="D9" s="94" t="s">
        <v>156</v>
      </c>
      <c r="E9" s="95"/>
      <c r="F9" s="96" t="s">
        <v>148</v>
      </c>
      <c r="G9" s="99">
        <v>6500000</v>
      </c>
      <c r="H9" s="151"/>
      <c r="I9" s="99">
        <f>+G9-H9</f>
        <v>6500000</v>
      </c>
      <c r="J9" s="171">
        <v>4500000</v>
      </c>
      <c r="K9" s="100">
        <f>+I9-J9</f>
        <v>2000000</v>
      </c>
    </row>
    <row r="10" spans="1:11" ht="15" customHeight="1">
      <c r="A10" s="92"/>
      <c r="B10" s="21" t="s">
        <v>164</v>
      </c>
      <c r="C10" s="94" t="s">
        <v>157</v>
      </c>
      <c r="D10" s="94" t="s">
        <v>158</v>
      </c>
      <c r="E10" s="95"/>
      <c r="F10" s="96" t="s">
        <v>149</v>
      </c>
      <c r="G10" s="99">
        <v>5833333</v>
      </c>
      <c r="H10" s="151"/>
      <c r="I10" s="99">
        <f>+G10-H10</f>
        <v>5833333</v>
      </c>
      <c r="J10" s="171">
        <v>5000000</v>
      </c>
      <c r="K10" s="100">
        <f>+I10-J10</f>
        <v>833333</v>
      </c>
    </row>
    <row r="11" spans="1:11" ht="15" customHeight="1">
      <c r="A11" s="92"/>
      <c r="B11" s="21" t="s">
        <v>165</v>
      </c>
      <c r="C11" s="94" t="s">
        <v>159</v>
      </c>
      <c r="D11" s="94" t="s">
        <v>160</v>
      </c>
      <c r="E11" s="95"/>
      <c r="F11" s="96" t="s">
        <v>150</v>
      </c>
      <c r="G11" s="99">
        <v>7000000</v>
      </c>
      <c r="H11" s="151"/>
      <c r="I11" s="99">
        <f>+G11-H11</f>
        <v>7000000</v>
      </c>
      <c r="J11" s="171">
        <v>5000000</v>
      </c>
      <c r="K11" s="100">
        <f>+I11-J11</f>
        <v>2000000</v>
      </c>
    </row>
    <row r="12" spans="1:11" ht="24.75" customHeight="1">
      <c r="A12" s="234"/>
      <c r="B12" s="225"/>
      <c r="C12" s="56"/>
      <c r="D12" s="57"/>
      <c r="E12" s="9"/>
      <c r="F12" s="225"/>
      <c r="G12" s="204">
        <f>SUM(G7:G11)</f>
        <v>31554500</v>
      </c>
      <c r="H12" s="204">
        <f>SUM(H7:H11)</f>
        <v>0</v>
      </c>
      <c r="I12" s="204">
        <f>SUM(I7:I11)</f>
        <v>31554500</v>
      </c>
      <c r="J12" s="204">
        <f>SUM(J7:J11)</f>
        <v>18700000</v>
      </c>
      <c r="K12" s="204">
        <f>SUM(K7:K11)</f>
        <v>12854500</v>
      </c>
    </row>
    <row r="13" spans="1:11" ht="24.75" customHeight="1">
      <c r="A13" s="35"/>
      <c r="B13" s="5" t="s">
        <v>58</v>
      </c>
      <c r="C13" s="45"/>
      <c r="D13" s="5"/>
      <c r="E13" s="5"/>
      <c r="F13" s="5"/>
      <c r="G13" s="101"/>
      <c r="H13" s="101"/>
      <c r="I13" s="101"/>
      <c r="J13" s="101"/>
      <c r="K13" s="102"/>
    </row>
    <row r="14" spans="1:11" ht="15" customHeight="1">
      <c r="A14" s="103"/>
      <c r="B14" s="193" t="s">
        <v>123</v>
      </c>
      <c r="C14" s="105" t="s">
        <v>121</v>
      </c>
      <c r="D14" s="105" t="s">
        <v>122</v>
      </c>
      <c r="E14" s="188"/>
      <c r="F14" s="116" t="s">
        <v>57</v>
      </c>
      <c r="G14" s="97">
        <v>16223165</v>
      </c>
      <c r="H14" s="97"/>
      <c r="I14" s="99">
        <f>+G14-H14</f>
        <v>16223165</v>
      </c>
      <c r="J14" s="97">
        <v>16223165</v>
      </c>
      <c r="K14" s="97">
        <f>+I14-J14</f>
        <v>0</v>
      </c>
    </row>
    <row r="15" spans="1:11" ht="15" customHeight="1">
      <c r="A15" s="92"/>
      <c r="B15" s="193" t="s">
        <v>116</v>
      </c>
      <c r="C15" s="105" t="s">
        <v>114</v>
      </c>
      <c r="D15" s="105" t="s">
        <v>115</v>
      </c>
      <c r="E15" s="188"/>
      <c r="F15" s="116" t="s">
        <v>113</v>
      </c>
      <c r="G15" s="99">
        <v>3516686</v>
      </c>
      <c r="H15" s="197"/>
      <c r="I15" s="99">
        <f>+G15-H15</f>
        <v>3516686</v>
      </c>
      <c r="J15" s="99">
        <v>132293</v>
      </c>
      <c r="K15" s="99">
        <f>+I15-J15</f>
        <v>3384393</v>
      </c>
    </row>
    <row r="16" spans="1:11" ht="24.75" customHeight="1">
      <c r="A16" s="107"/>
      <c r="B16" s="91"/>
      <c r="C16" s="34"/>
      <c r="D16" s="2"/>
      <c r="E16" s="5"/>
      <c r="F16" s="91"/>
      <c r="G16" s="4">
        <f>SUM(G14:G15)</f>
        <v>19739851</v>
      </c>
      <c r="H16" s="4">
        <f>SUM(H14:H15)</f>
        <v>0</v>
      </c>
      <c r="I16" s="4">
        <f>SUM(I14:I15)</f>
        <v>19739851</v>
      </c>
      <c r="J16" s="4">
        <f>SUM(J14:J15)</f>
        <v>16355458</v>
      </c>
      <c r="K16" s="4">
        <f>SUM(K14:K15)</f>
        <v>3384393</v>
      </c>
    </row>
    <row r="17" spans="1:11" ht="24.75" customHeight="1">
      <c r="A17" s="107"/>
      <c r="B17" s="273" t="s">
        <v>59</v>
      </c>
      <c r="C17" s="273"/>
      <c r="D17" s="273"/>
      <c r="E17" s="273"/>
      <c r="F17" s="273"/>
      <c r="G17" s="273"/>
      <c r="H17" s="273"/>
      <c r="I17" s="273"/>
      <c r="J17" s="3"/>
      <c r="K17" s="33"/>
    </row>
    <row r="18" spans="1:11" s="84" customFormat="1" ht="24.75" customHeight="1">
      <c r="A18" s="200"/>
      <c r="B18" s="73" t="s">
        <v>116</v>
      </c>
      <c r="C18" s="73" t="s">
        <v>114</v>
      </c>
      <c r="D18" s="73" t="s">
        <v>115</v>
      </c>
      <c r="E18" s="139"/>
      <c r="F18" s="201" t="s">
        <v>113</v>
      </c>
      <c r="G18" s="74">
        <v>24905320</v>
      </c>
      <c r="H18" s="74"/>
      <c r="I18" s="99">
        <f>+G18-H18</f>
        <v>24905320</v>
      </c>
      <c r="J18" s="74">
        <v>3822045</v>
      </c>
      <c r="K18" s="99">
        <f>+I18-J18</f>
        <v>21083275</v>
      </c>
    </row>
    <row r="19" spans="1:11" ht="24.75" customHeight="1">
      <c r="A19" s="107"/>
      <c r="B19" s="91"/>
      <c r="C19" s="34"/>
      <c r="D19" s="2"/>
      <c r="E19" s="5"/>
      <c r="F19" s="91"/>
      <c r="G19" s="3">
        <f>SUM(G18:G18)</f>
        <v>24905320</v>
      </c>
      <c r="H19" s="3"/>
      <c r="I19" s="3">
        <f>SUM(I18:I18)</f>
        <v>24905320</v>
      </c>
      <c r="J19" s="3">
        <f>SUM(J18:J18)</f>
        <v>3822045</v>
      </c>
      <c r="K19" s="33">
        <f>SUM(K18:K18)</f>
        <v>21083275</v>
      </c>
    </row>
    <row r="20" spans="1:11" ht="24.75" customHeight="1">
      <c r="A20" s="107"/>
      <c r="B20" s="5" t="s">
        <v>60</v>
      </c>
      <c r="C20" s="45"/>
      <c r="D20" s="5"/>
      <c r="E20" s="5"/>
      <c r="F20" s="5"/>
      <c r="G20" s="101"/>
      <c r="H20" s="101"/>
      <c r="I20" s="101"/>
      <c r="J20" s="101"/>
      <c r="K20" s="102"/>
    </row>
    <row r="21" spans="1:11" ht="15" customHeight="1">
      <c r="A21" s="103"/>
      <c r="B21" s="21" t="s">
        <v>116</v>
      </c>
      <c r="C21" s="105" t="s">
        <v>114</v>
      </c>
      <c r="D21" s="94" t="s">
        <v>115</v>
      </c>
      <c r="E21" s="188"/>
      <c r="F21" s="116" t="s">
        <v>113</v>
      </c>
      <c r="G21" s="97">
        <v>14218364</v>
      </c>
      <c r="H21" s="97"/>
      <c r="I21" s="99">
        <f>+G21-H21</f>
        <v>14218364</v>
      </c>
      <c r="J21" s="97">
        <v>1474229</v>
      </c>
      <c r="K21" s="97">
        <f>+I21-J21</f>
        <v>12744135</v>
      </c>
    </row>
    <row r="22" spans="1:11" ht="24.75" customHeight="1">
      <c r="A22" s="107"/>
      <c r="B22" s="91"/>
      <c r="C22" s="46"/>
      <c r="D22" s="6"/>
      <c r="E22" s="110"/>
      <c r="F22" s="111"/>
      <c r="G22" s="4">
        <f>SUM(G21:G21)</f>
        <v>14218364</v>
      </c>
      <c r="H22" s="4">
        <f>SUM(H21:H21)</f>
        <v>0</v>
      </c>
      <c r="I22" s="4">
        <f>SUM(I21:I21)</f>
        <v>14218364</v>
      </c>
      <c r="J22" s="4">
        <f>SUM(J21:J21)</f>
        <v>1474229</v>
      </c>
      <c r="K22" s="70">
        <f>SUM(K21:K21)</f>
        <v>12744135</v>
      </c>
    </row>
    <row r="23" spans="1:11" ht="24.75" customHeight="1">
      <c r="A23" s="107"/>
      <c r="B23" s="5" t="s">
        <v>61</v>
      </c>
      <c r="C23" s="34"/>
      <c r="D23" s="5"/>
      <c r="E23" s="5"/>
      <c r="F23" s="5"/>
      <c r="G23" s="101"/>
      <c r="H23" s="101"/>
      <c r="I23" s="101"/>
      <c r="J23" s="101"/>
      <c r="K23" s="102"/>
    </row>
    <row r="24" spans="1:11" ht="15" customHeight="1">
      <c r="A24" s="92"/>
      <c r="B24" s="21" t="s">
        <v>116</v>
      </c>
      <c r="C24" s="105" t="s">
        <v>114</v>
      </c>
      <c r="D24" s="94" t="s">
        <v>115</v>
      </c>
      <c r="E24" s="188"/>
      <c r="F24" s="116" t="s">
        <v>113</v>
      </c>
      <c r="G24" s="99">
        <v>1878</v>
      </c>
      <c r="H24" s="99"/>
      <c r="I24" s="99">
        <f>+G24-H24</f>
        <v>1878</v>
      </c>
      <c r="J24" s="99"/>
      <c r="K24" s="99">
        <f>+I24-J24</f>
        <v>1878</v>
      </c>
    </row>
    <row r="25" spans="1:11" ht="24.75" customHeight="1">
      <c r="A25" s="107"/>
      <c r="B25" s="91"/>
      <c r="C25" s="34"/>
      <c r="D25" s="2"/>
      <c r="E25" s="5"/>
      <c r="F25" s="91"/>
      <c r="G25" s="4">
        <f>SUM(G24:G24)</f>
        <v>1878</v>
      </c>
      <c r="H25" s="4">
        <f>SUM(H24:H24)</f>
        <v>0</v>
      </c>
      <c r="I25" s="4">
        <f>SUM(I24:I24)</f>
        <v>1878</v>
      </c>
      <c r="J25" s="4">
        <f>SUM(J24:J24)</f>
        <v>0</v>
      </c>
      <c r="K25" s="4">
        <f>SUM(K24:K24)</f>
        <v>1878</v>
      </c>
    </row>
    <row r="26" spans="1:11" ht="24.75" customHeight="1">
      <c r="A26" s="107"/>
      <c r="B26" s="5" t="s">
        <v>62</v>
      </c>
      <c r="C26" s="45"/>
      <c r="D26" s="5"/>
      <c r="E26" s="5"/>
      <c r="F26" s="5"/>
      <c r="G26" s="101"/>
      <c r="H26" s="101"/>
      <c r="I26" s="101"/>
      <c r="J26" s="101"/>
      <c r="K26" s="102"/>
    </row>
    <row r="27" spans="1:11" ht="15" customHeight="1">
      <c r="A27" s="92"/>
      <c r="B27" s="193" t="s">
        <v>116</v>
      </c>
      <c r="C27" s="105" t="s">
        <v>114</v>
      </c>
      <c r="D27" s="105" t="s">
        <v>115</v>
      </c>
      <c r="E27" s="188"/>
      <c r="F27" s="116" t="s">
        <v>113</v>
      </c>
      <c r="G27" s="99">
        <v>28172408</v>
      </c>
      <c r="H27" s="99"/>
      <c r="I27" s="99">
        <f>+G27-H27</f>
        <v>28172408</v>
      </c>
      <c r="J27" s="99">
        <v>5750294</v>
      </c>
      <c r="K27" s="100">
        <f>+I27-J27</f>
        <v>22422114</v>
      </c>
    </row>
    <row r="28" spans="1:11" ht="15" customHeight="1">
      <c r="A28" s="92"/>
      <c r="B28" s="193" t="s">
        <v>120</v>
      </c>
      <c r="C28" s="105" t="s">
        <v>118</v>
      </c>
      <c r="D28" s="105" t="s">
        <v>119</v>
      </c>
      <c r="E28" s="188"/>
      <c r="F28" s="116" t="s">
        <v>117</v>
      </c>
      <c r="G28" s="99">
        <v>30000000</v>
      </c>
      <c r="H28" s="99"/>
      <c r="I28" s="99">
        <f>+G28-H28</f>
        <v>30000000</v>
      </c>
      <c r="J28" s="99">
        <v>29991421</v>
      </c>
      <c r="K28" s="100">
        <f>+I28-J28</f>
        <v>8579</v>
      </c>
    </row>
    <row r="29" spans="1:11" ht="15" customHeight="1">
      <c r="A29" s="92"/>
      <c r="B29" s="193" t="s">
        <v>112</v>
      </c>
      <c r="C29" s="105" t="s">
        <v>110</v>
      </c>
      <c r="D29" s="105" t="s">
        <v>111</v>
      </c>
      <c r="E29" s="188"/>
      <c r="F29" s="116" t="s">
        <v>109</v>
      </c>
      <c r="G29" s="99">
        <v>42700000</v>
      </c>
      <c r="H29" s="99"/>
      <c r="I29" s="99">
        <f>+G29-H29</f>
        <v>42700000</v>
      </c>
      <c r="J29" s="99"/>
      <c r="K29" s="100">
        <f>+I29-J29</f>
        <v>42700000</v>
      </c>
    </row>
    <row r="30" spans="1:11" ht="24.75" customHeight="1">
      <c r="A30" s="107"/>
      <c r="B30" s="91"/>
      <c r="C30" s="34"/>
      <c r="D30" s="2"/>
      <c r="E30" s="5"/>
      <c r="F30" s="91"/>
      <c r="G30" s="4">
        <f>SUM(G27:G29)</f>
        <v>100872408</v>
      </c>
      <c r="H30" s="4">
        <f>SUM(H28:H29)</f>
        <v>0</v>
      </c>
      <c r="I30" s="4">
        <f>SUM(I27:I29)</f>
        <v>100872408</v>
      </c>
      <c r="J30" s="4">
        <f>SUM(J27:J29)</f>
        <v>35741715</v>
      </c>
      <c r="K30" s="4">
        <f>SUM(K27:K29)</f>
        <v>65130693</v>
      </c>
    </row>
    <row r="31" spans="1:11" ht="15" customHeight="1">
      <c r="A31" s="107"/>
      <c r="B31" s="5" t="s">
        <v>63</v>
      </c>
      <c r="C31" s="34"/>
      <c r="D31" s="5"/>
      <c r="E31" s="5"/>
      <c r="F31" s="5"/>
      <c r="G31" s="101"/>
      <c r="H31" s="101"/>
      <c r="I31" s="101"/>
      <c r="J31" s="101"/>
      <c r="K31" s="102"/>
    </row>
    <row r="32" spans="1:11" ht="15" customHeight="1">
      <c r="A32" s="92"/>
      <c r="B32" s="21" t="s">
        <v>116</v>
      </c>
      <c r="C32" s="105" t="s">
        <v>114</v>
      </c>
      <c r="D32" s="94" t="s">
        <v>115</v>
      </c>
      <c r="E32" s="188"/>
      <c r="F32" s="116" t="s">
        <v>113</v>
      </c>
      <c r="G32" s="99">
        <v>10566</v>
      </c>
      <c r="H32" s="99"/>
      <c r="I32" s="99">
        <f>+G32-H32</f>
        <v>10566</v>
      </c>
      <c r="J32" s="99"/>
      <c r="K32" s="99">
        <f>+I32-J32</f>
        <v>10566</v>
      </c>
    </row>
    <row r="33" spans="1:11" ht="15" customHeight="1">
      <c r="A33" s="107"/>
      <c r="B33" s="91"/>
      <c r="C33" s="34"/>
      <c r="D33" s="2"/>
      <c r="E33" s="5"/>
      <c r="F33" s="91"/>
      <c r="G33" s="4">
        <f>SUM(G32:G32)</f>
        <v>10566</v>
      </c>
      <c r="H33" s="4">
        <f>SUM(H32:H32)</f>
        <v>0</v>
      </c>
      <c r="I33" s="4">
        <f>SUM(I32:I32)</f>
        <v>10566</v>
      </c>
      <c r="J33" s="4">
        <f>SUM(J32:J32)</f>
        <v>0</v>
      </c>
      <c r="K33" s="4">
        <f>SUM(K32:K32)</f>
        <v>10566</v>
      </c>
    </row>
    <row r="34" spans="1:11" ht="15" customHeight="1">
      <c r="A34" s="107"/>
      <c r="B34" s="5" t="s">
        <v>64</v>
      </c>
      <c r="C34" s="34"/>
      <c r="D34" s="5"/>
      <c r="E34" s="5"/>
      <c r="F34" s="5"/>
      <c r="G34" s="101"/>
      <c r="H34" s="101"/>
      <c r="I34" s="101"/>
      <c r="J34" s="101"/>
      <c r="K34" s="102"/>
    </row>
    <row r="35" spans="1:11" ht="15" customHeight="1">
      <c r="A35" s="207"/>
      <c r="B35" s="208" t="s">
        <v>116</v>
      </c>
      <c r="C35" s="208" t="s">
        <v>114</v>
      </c>
      <c r="D35" s="208" t="s">
        <v>115</v>
      </c>
      <c r="E35" s="202"/>
      <c r="F35" s="209" t="s">
        <v>113</v>
      </c>
      <c r="G35" s="99">
        <v>6834528</v>
      </c>
      <c r="H35" s="99"/>
      <c r="I35" s="99">
        <f>+G35-H35</f>
        <v>6834528</v>
      </c>
      <c r="J35" s="99">
        <v>1277495</v>
      </c>
      <c r="K35" s="99">
        <f>+I35-J35</f>
        <v>5557033</v>
      </c>
    </row>
    <row r="36" spans="1:11" ht="15" customHeight="1">
      <c r="A36" s="210"/>
      <c r="B36" s="211" t="s">
        <v>112</v>
      </c>
      <c r="C36" s="211" t="s">
        <v>110</v>
      </c>
      <c r="D36" s="211" t="s">
        <v>111</v>
      </c>
      <c r="E36" s="212"/>
      <c r="F36" s="206" t="s">
        <v>109</v>
      </c>
      <c r="G36" s="112">
        <v>3440000</v>
      </c>
      <c r="H36" s="112"/>
      <c r="I36" s="112">
        <f>+G36-H36</f>
        <v>3440000</v>
      </c>
      <c r="J36" s="113"/>
      <c r="K36" s="114">
        <f>+I36-J36</f>
        <v>3440000</v>
      </c>
    </row>
    <row r="37" spans="1:11" ht="15" customHeight="1">
      <c r="A37" s="107"/>
      <c r="B37" s="91"/>
      <c r="C37" s="34"/>
      <c r="D37" s="2"/>
      <c r="E37" s="5"/>
      <c r="F37" s="91"/>
      <c r="G37" s="4">
        <f>SUM(G35:G36)</f>
        <v>10274528</v>
      </c>
      <c r="H37" s="4">
        <f>SUM(H35:H36)</f>
        <v>0</v>
      </c>
      <c r="I37" s="4">
        <f>SUM(I35:I36)</f>
        <v>10274528</v>
      </c>
      <c r="J37" s="4">
        <f>SUM(J35:J36)</f>
        <v>1277495</v>
      </c>
      <c r="K37" s="4">
        <f>SUM(K35:K36)</f>
        <v>8997033</v>
      </c>
    </row>
    <row r="38" spans="1:11" ht="15" customHeight="1">
      <c r="A38" s="107"/>
      <c r="B38" s="5" t="s">
        <v>65</v>
      </c>
      <c r="C38" s="34"/>
      <c r="D38" s="5"/>
      <c r="E38" s="5"/>
      <c r="F38" s="5"/>
      <c r="G38" s="101"/>
      <c r="H38" s="101"/>
      <c r="I38" s="101"/>
      <c r="J38" s="101"/>
      <c r="K38" s="102"/>
    </row>
    <row r="39" spans="1:11" ht="15" customHeight="1">
      <c r="A39" s="92"/>
      <c r="B39" s="193" t="s">
        <v>116</v>
      </c>
      <c r="C39" s="105" t="s">
        <v>114</v>
      </c>
      <c r="D39" s="105" t="s">
        <v>115</v>
      </c>
      <c r="E39" s="188"/>
      <c r="F39" s="206" t="s">
        <v>113</v>
      </c>
      <c r="G39" s="99">
        <v>27158983</v>
      </c>
      <c r="H39" s="99"/>
      <c r="I39" s="99">
        <f>+G39-H39</f>
        <v>27158983</v>
      </c>
      <c r="J39" s="99">
        <v>3289757</v>
      </c>
      <c r="K39" s="100">
        <f>+I39-J39</f>
        <v>23869226</v>
      </c>
    </row>
    <row r="40" spans="1:11" ht="15" customHeight="1">
      <c r="A40" s="92"/>
      <c r="B40" s="193" t="s">
        <v>112</v>
      </c>
      <c r="C40" s="105" t="s">
        <v>110</v>
      </c>
      <c r="D40" s="105" t="s">
        <v>111</v>
      </c>
      <c r="E40" s="188"/>
      <c r="F40" s="206" t="s">
        <v>109</v>
      </c>
      <c r="G40" s="99">
        <v>18400000</v>
      </c>
      <c r="H40" s="99"/>
      <c r="I40" s="99">
        <f>+G40-H40</f>
        <v>18400000</v>
      </c>
      <c r="J40" s="99">
        <v>745007</v>
      </c>
      <c r="K40" s="100">
        <f>+I40-J40</f>
        <v>17654993</v>
      </c>
    </row>
    <row r="41" spans="1:11" ht="15" customHeight="1">
      <c r="A41" s="92"/>
      <c r="B41" s="193" t="s">
        <v>127</v>
      </c>
      <c r="C41" s="105" t="s">
        <v>125</v>
      </c>
      <c r="D41" s="105" t="s">
        <v>126</v>
      </c>
      <c r="E41" s="188"/>
      <c r="F41" s="206" t="s">
        <v>124</v>
      </c>
      <c r="G41" s="99">
        <v>5901805</v>
      </c>
      <c r="H41" s="99"/>
      <c r="I41" s="99">
        <f>+G41-H41</f>
        <v>5901805</v>
      </c>
      <c r="J41" s="99">
        <v>5901805</v>
      </c>
      <c r="K41" s="100">
        <f>+I41-J41</f>
        <v>0</v>
      </c>
    </row>
    <row r="42" spans="1:11" ht="24.75" customHeight="1">
      <c r="A42" s="107"/>
      <c r="B42" s="91"/>
      <c r="C42" s="34"/>
      <c r="D42" s="2"/>
      <c r="E42" s="5"/>
      <c r="F42" s="91"/>
      <c r="G42" s="4">
        <f>SUM(G39:G41)</f>
        <v>51460788</v>
      </c>
      <c r="H42" s="4">
        <f>SUM(H27:H41)</f>
        <v>0</v>
      </c>
      <c r="I42" s="4">
        <f>SUM(I39:I41)</f>
        <v>51460788</v>
      </c>
      <c r="J42" s="4">
        <f>SUM(J39:J41)</f>
        <v>9936569</v>
      </c>
      <c r="K42" s="4">
        <f>SUM(K39:K41)</f>
        <v>41524219</v>
      </c>
    </row>
    <row r="43" spans="1:11" ht="15" customHeight="1">
      <c r="A43" s="107"/>
      <c r="B43" s="5" t="s">
        <v>66</v>
      </c>
      <c r="C43" s="34"/>
      <c r="D43" s="5"/>
      <c r="E43" s="5"/>
      <c r="F43" s="5"/>
      <c r="G43" s="101"/>
      <c r="H43" s="101"/>
      <c r="I43" s="101"/>
      <c r="J43" s="101"/>
      <c r="K43" s="102"/>
    </row>
    <row r="44" spans="1:11" ht="15" customHeight="1">
      <c r="A44" s="207"/>
      <c r="B44" s="208" t="s">
        <v>116</v>
      </c>
      <c r="C44" s="208" t="s">
        <v>114</v>
      </c>
      <c r="D44" s="208" t="s">
        <v>115</v>
      </c>
      <c r="E44" s="202"/>
      <c r="F44" s="209" t="s">
        <v>113</v>
      </c>
      <c r="G44" s="99">
        <v>2558966</v>
      </c>
      <c r="H44" s="99"/>
      <c r="I44" s="99">
        <f>+G44-H44</f>
        <v>2558966</v>
      </c>
      <c r="J44" s="99">
        <v>12071</v>
      </c>
      <c r="K44" s="99">
        <f>+I44-J44</f>
        <v>2546895</v>
      </c>
    </row>
    <row r="45" spans="1:11" ht="15" customHeight="1">
      <c r="A45" s="107"/>
      <c r="B45" s="91"/>
      <c r="C45" s="34"/>
      <c r="D45" s="2"/>
      <c r="E45" s="5"/>
      <c r="F45" s="91"/>
      <c r="G45" s="4">
        <f>SUM(G44:G44)</f>
        <v>2558966</v>
      </c>
      <c r="H45" s="4">
        <f>SUM(H44:H44)</f>
        <v>0</v>
      </c>
      <c r="I45" s="4">
        <f>SUM(I44:I44)</f>
        <v>2558966</v>
      </c>
      <c r="J45" s="4">
        <f>SUM(J44:J44)</f>
        <v>12071</v>
      </c>
      <c r="K45" s="4">
        <f>SUM(K44:K44)</f>
        <v>2546895</v>
      </c>
    </row>
    <row r="46" spans="1:11" ht="24.75" customHeight="1">
      <c r="A46" s="107"/>
      <c r="B46" s="5" t="s">
        <v>67</v>
      </c>
      <c r="C46" s="45"/>
      <c r="D46" s="5"/>
      <c r="E46" s="5"/>
      <c r="F46" s="5"/>
      <c r="G46" s="101"/>
      <c r="H46" s="101"/>
      <c r="I46" s="101"/>
      <c r="J46" s="101"/>
      <c r="K46" s="117"/>
    </row>
    <row r="47" spans="1:11" ht="15" customHeight="1">
      <c r="A47" s="103"/>
      <c r="B47" s="226" t="s">
        <v>116</v>
      </c>
      <c r="C47" s="227" t="s">
        <v>114</v>
      </c>
      <c r="D47" s="227" t="s">
        <v>115</v>
      </c>
      <c r="E47" s="187"/>
      <c r="F47" s="146" t="s">
        <v>113</v>
      </c>
      <c r="G47" s="97">
        <v>801271</v>
      </c>
      <c r="H47" s="97"/>
      <c r="I47" s="97">
        <f>+G47-H47</f>
        <v>801271</v>
      </c>
      <c r="J47" s="98">
        <v>164374</v>
      </c>
      <c r="K47" s="98">
        <f>+I47-J47</f>
        <v>636897</v>
      </c>
    </row>
    <row r="48" spans="1:11" ht="15" customHeight="1">
      <c r="A48" s="121"/>
      <c r="B48" s="216" t="s">
        <v>112</v>
      </c>
      <c r="C48" s="108" t="s">
        <v>110</v>
      </c>
      <c r="D48" s="108" t="s">
        <v>111</v>
      </c>
      <c r="E48" s="228"/>
      <c r="F48" s="109" t="s">
        <v>109</v>
      </c>
      <c r="G48" s="112">
        <v>6000000</v>
      </c>
      <c r="H48" s="112"/>
      <c r="I48" s="112">
        <f>+G48-H48</f>
        <v>6000000</v>
      </c>
      <c r="J48" s="229"/>
      <c r="K48" s="229">
        <f>+I48-J48</f>
        <v>6000000</v>
      </c>
    </row>
    <row r="49" spans="1:11" ht="24.75" customHeight="1">
      <c r="A49" s="224"/>
      <c r="B49" s="225"/>
      <c r="C49" s="56"/>
      <c r="D49" s="57"/>
      <c r="E49" s="9"/>
      <c r="F49" s="118"/>
      <c r="G49" s="204">
        <f>SUM(G47:G48)</f>
        <v>6801271</v>
      </c>
      <c r="H49" s="204">
        <f>SUM(H47:H48)</f>
        <v>0</v>
      </c>
      <c r="I49" s="204">
        <f>SUM(I47:I48)</f>
        <v>6801271</v>
      </c>
      <c r="J49" s="204">
        <f>SUM(J47:J48)</f>
        <v>164374</v>
      </c>
      <c r="K49" s="204">
        <f>SUM(K47:K48)</f>
        <v>6636897</v>
      </c>
    </row>
    <row r="50" spans="1:11" ht="15" customHeight="1">
      <c r="A50" s="107"/>
      <c r="B50" s="5" t="s">
        <v>68</v>
      </c>
      <c r="C50" s="34"/>
      <c r="D50" s="5"/>
      <c r="E50" s="5"/>
      <c r="F50" s="5"/>
      <c r="G50" s="101"/>
      <c r="H50" s="101"/>
      <c r="I50" s="101"/>
      <c r="J50" s="101"/>
      <c r="K50" s="102"/>
    </row>
    <row r="51" spans="1:11" ht="15" customHeight="1">
      <c r="A51" s="207"/>
      <c r="B51" s="208" t="s">
        <v>112</v>
      </c>
      <c r="C51" s="208" t="s">
        <v>110</v>
      </c>
      <c r="D51" s="208" t="s">
        <v>111</v>
      </c>
      <c r="E51" s="202"/>
      <c r="F51" s="209" t="s">
        <v>109</v>
      </c>
      <c r="G51" s="99">
        <v>3150000</v>
      </c>
      <c r="H51" s="99"/>
      <c r="I51" s="99">
        <f>+G51-H51</f>
        <v>3150000</v>
      </c>
      <c r="J51" s="99"/>
      <c r="K51" s="99">
        <f>+I51-J51</f>
        <v>3150000</v>
      </c>
    </row>
    <row r="52" spans="1:11" ht="15" customHeight="1">
      <c r="A52" s="107"/>
      <c r="B52" s="91"/>
      <c r="C52" s="34"/>
      <c r="D52" s="2"/>
      <c r="E52" s="5"/>
      <c r="F52" s="91"/>
      <c r="G52" s="4">
        <f>SUM(G51:G51)</f>
        <v>3150000</v>
      </c>
      <c r="H52" s="4">
        <f>SUM(H51:H51)</f>
        <v>0</v>
      </c>
      <c r="I52" s="4">
        <f>SUM(I51:I51)</f>
        <v>3150000</v>
      </c>
      <c r="J52" s="4">
        <f>SUM(J51:J51)</f>
        <v>0</v>
      </c>
      <c r="K52" s="4">
        <f>SUM(K51:K51)</f>
        <v>3150000</v>
      </c>
    </row>
    <row r="53" spans="1:11" ht="15" customHeight="1">
      <c r="A53" s="107"/>
      <c r="B53" s="5" t="s">
        <v>69</v>
      </c>
      <c r="C53" s="34"/>
      <c r="D53" s="5"/>
      <c r="E53" s="5"/>
      <c r="F53" s="5"/>
      <c r="G53" s="101"/>
      <c r="H53" s="101"/>
      <c r="I53" s="101"/>
      <c r="J53" s="101"/>
      <c r="K53" s="102"/>
    </row>
    <row r="54" spans="1:11" ht="15" customHeight="1">
      <c r="A54" s="207"/>
      <c r="B54" s="208" t="s">
        <v>112</v>
      </c>
      <c r="C54" s="208" t="s">
        <v>110</v>
      </c>
      <c r="D54" s="208" t="s">
        <v>111</v>
      </c>
      <c r="E54" s="202"/>
      <c r="F54" s="209" t="s">
        <v>109</v>
      </c>
      <c r="G54" s="99">
        <v>11900000</v>
      </c>
      <c r="H54" s="99"/>
      <c r="I54" s="99">
        <f>+G54-H54</f>
        <v>11900000</v>
      </c>
      <c r="J54" s="99"/>
      <c r="K54" s="99">
        <f>+I54-J54</f>
        <v>11900000</v>
      </c>
    </row>
    <row r="55" spans="1:11" ht="15" customHeight="1">
      <c r="A55" s="107"/>
      <c r="B55" s="91"/>
      <c r="C55" s="34"/>
      <c r="D55" s="2"/>
      <c r="E55" s="5"/>
      <c r="F55" s="91"/>
      <c r="G55" s="4">
        <f>SUM(G54:G54)</f>
        <v>11900000</v>
      </c>
      <c r="H55" s="4">
        <f>SUM(H54:H54)</f>
        <v>0</v>
      </c>
      <c r="I55" s="4">
        <f>SUM(I54:I54)</f>
        <v>11900000</v>
      </c>
      <c r="J55" s="4">
        <f>SUM(J54:J54)</f>
        <v>0</v>
      </c>
      <c r="K55" s="4">
        <f>SUM(K54:K54)</f>
        <v>11900000</v>
      </c>
    </row>
    <row r="56" spans="1:11" ht="15" customHeight="1">
      <c r="A56" s="107"/>
      <c r="B56" s="5" t="s">
        <v>70</v>
      </c>
      <c r="C56" s="34"/>
      <c r="D56" s="5"/>
      <c r="E56" s="5"/>
      <c r="F56" s="5"/>
      <c r="G56" s="101"/>
      <c r="H56" s="101"/>
      <c r="I56" s="101"/>
      <c r="J56" s="101"/>
      <c r="K56" s="102"/>
    </row>
    <row r="57" spans="1:11" ht="15" customHeight="1">
      <c r="A57" s="207"/>
      <c r="B57" s="208" t="s">
        <v>112</v>
      </c>
      <c r="C57" s="208" t="s">
        <v>110</v>
      </c>
      <c r="D57" s="208" t="s">
        <v>111</v>
      </c>
      <c r="E57" s="202"/>
      <c r="F57" s="209" t="s">
        <v>109</v>
      </c>
      <c r="G57" s="99">
        <v>1360000</v>
      </c>
      <c r="H57" s="99"/>
      <c r="I57" s="99">
        <f>+G57-H57</f>
        <v>1360000</v>
      </c>
      <c r="J57" s="99"/>
      <c r="K57" s="99">
        <f>+I57-J57</f>
        <v>1360000</v>
      </c>
    </row>
    <row r="58" spans="1:11" ht="15" customHeight="1">
      <c r="A58" s="107"/>
      <c r="B58" s="91"/>
      <c r="C58" s="34"/>
      <c r="D58" s="2"/>
      <c r="E58" s="5"/>
      <c r="F58" s="91"/>
      <c r="G58" s="4">
        <f>SUM(G57:G57)</f>
        <v>1360000</v>
      </c>
      <c r="H58" s="4">
        <f>SUM(H57:H57)</f>
        <v>0</v>
      </c>
      <c r="I58" s="4">
        <f>SUM(I57:I57)</f>
        <v>1360000</v>
      </c>
      <c r="J58" s="4">
        <f>SUM(J57:J57)</f>
        <v>0</v>
      </c>
      <c r="K58" s="4">
        <f>SUM(K57:K57)</f>
        <v>1360000</v>
      </c>
    </row>
    <row r="59" spans="1:11" ht="24.75" customHeight="1">
      <c r="A59" s="107"/>
      <c r="B59" s="5" t="s">
        <v>71</v>
      </c>
      <c r="C59" s="47"/>
      <c r="D59" s="9"/>
      <c r="E59" s="9"/>
      <c r="F59" s="9"/>
      <c r="G59" s="119"/>
      <c r="H59" s="119"/>
      <c r="I59" s="119"/>
      <c r="J59" s="119"/>
      <c r="K59" s="120"/>
    </row>
    <row r="60" spans="1:11" ht="15" customHeight="1">
      <c r="A60" s="210"/>
      <c r="B60" s="211" t="s">
        <v>131</v>
      </c>
      <c r="C60" s="211" t="s">
        <v>129</v>
      </c>
      <c r="D60" s="211" t="s">
        <v>130</v>
      </c>
      <c r="E60" s="212"/>
      <c r="F60" s="213" t="s">
        <v>128</v>
      </c>
      <c r="G60" s="99">
        <v>53593535</v>
      </c>
      <c r="H60" s="99"/>
      <c r="I60" s="99">
        <f>+G60-H60</f>
        <v>53593535</v>
      </c>
      <c r="J60" s="100"/>
      <c r="K60" s="100">
        <f>+I60-J60</f>
        <v>53593535</v>
      </c>
    </row>
    <row r="61" spans="1:11" ht="15" customHeight="1">
      <c r="A61" s="107"/>
      <c r="B61" s="91"/>
      <c r="C61" s="34"/>
      <c r="D61" s="2"/>
      <c r="E61" s="5"/>
      <c r="F61" s="91"/>
      <c r="G61" s="4">
        <f>SUM(G59:G60)</f>
        <v>53593535</v>
      </c>
      <c r="H61" s="4">
        <f>SUM(H59:H60)</f>
        <v>0</v>
      </c>
      <c r="I61" s="4">
        <f>SUM(I59:I60)</f>
        <v>53593535</v>
      </c>
      <c r="J61" s="4">
        <f>SUM(J59:J60)</f>
        <v>0</v>
      </c>
      <c r="K61" s="4">
        <f>SUM(K59:K60)</f>
        <v>53593535</v>
      </c>
    </row>
    <row r="62" spans="1:11" ht="24.75" customHeight="1">
      <c r="A62" s="107"/>
      <c r="B62" s="5" t="s">
        <v>72</v>
      </c>
      <c r="C62" s="47"/>
      <c r="D62" s="9"/>
      <c r="E62" s="9"/>
      <c r="F62" s="9"/>
      <c r="G62" s="119"/>
      <c r="H62" s="119"/>
      <c r="I62" s="119"/>
      <c r="J62" s="119"/>
      <c r="K62" s="120"/>
    </row>
    <row r="63" spans="1:11" ht="15" customHeight="1">
      <c r="A63" s="210"/>
      <c r="B63" s="211" t="s">
        <v>134</v>
      </c>
      <c r="C63" s="211" t="s">
        <v>132</v>
      </c>
      <c r="D63" s="211" t="s">
        <v>133</v>
      </c>
      <c r="E63" s="212"/>
      <c r="F63" s="206" t="s">
        <v>45</v>
      </c>
      <c r="G63" s="99">
        <v>18654106</v>
      </c>
      <c r="H63" s="99"/>
      <c r="I63" s="99">
        <f>+G63-H63</f>
        <v>18654106</v>
      </c>
      <c r="J63" s="100"/>
      <c r="K63" s="100">
        <f>+I63-J63</f>
        <v>18654106</v>
      </c>
    </row>
    <row r="64" spans="1:11" ht="15" customHeight="1">
      <c r="A64" s="107"/>
      <c r="B64" s="91"/>
      <c r="C64" s="34"/>
      <c r="D64" s="2"/>
      <c r="E64" s="5"/>
      <c r="F64" s="91"/>
      <c r="G64" s="4">
        <f>SUM(G63:G63)</f>
        <v>18654106</v>
      </c>
      <c r="H64" s="4">
        <f>SUM(H62:H63)</f>
        <v>0</v>
      </c>
      <c r="I64" s="4">
        <f>SUM(I63:I63)</f>
        <v>18654106</v>
      </c>
      <c r="J64" s="4">
        <f>SUM(J63:J63)</f>
        <v>0</v>
      </c>
      <c r="K64" s="4">
        <f>SUM(K63:K63)</f>
        <v>18654106</v>
      </c>
    </row>
    <row r="65" spans="1:11" ht="24.75" customHeight="1">
      <c r="A65" s="107"/>
      <c r="B65" s="5" t="s">
        <v>73</v>
      </c>
      <c r="C65" s="47"/>
      <c r="D65" s="9"/>
      <c r="E65" s="9"/>
      <c r="F65" s="9"/>
      <c r="G65" s="119"/>
      <c r="H65" s="119"/>
      <c r="I65" s="119"/>
      <c r="J65" s="119"/>
      <c r="K65" s="120"/>
    </row>
    <row r="66" spans="1:11" ht="15" customHeight="1">
      <c r="A66" s="210"/>
      <c r="B66" s="211" t="s">
        <v>175</v>
      </c>
      <c r="C66" s="211" t="s">
        <v>173</v>
      </c>
      <c r="D66" s="211" t="s">
        <v>174</v>
      </c>
      <c r="E66" s="212"/>
      <c r="F66" s="213" t="s">
        <v>172</v>
      </c>
      <c r="G66" s="99">
        <v>223765472</v>
      </c>
      <c r="H66" s="99"/>
      <c r="I66" s="99">
        <f>+G66-H66</f>
        <v>223765472</v>
      </c>
      <c r="J66" s="100"/>
      <c r="K66" s="100">
        <f>+I66-J66</f>
        <v>223765472</v>
      </c>
    </row>
    <row r="67" spans="1:11" ht="15" customHeight="1">
      <c r="A67" s="107"/>
      <c r="B67" s="91"/>
      <c r="C67" s="34"/>
      <c r="D67" s="2"/>
      <c r="E67" s="5"/>
      <c r="F67" s="91"/>
      <c r="G67" s="4">
        <f>SUM(G65:G66)</f>
        <v>223765472</v>
      </c>
      <c r="H67" s="4">
        <f>SUM(H65:H66)</f>
        <v>0</v>
      </c>
      <c r="I67" s="4">
        <f>SUM(I65:I66)</f>
        <v>223765472</v>
      </c>
      <c r="J67" s="4">
        <f>SUM(J65:J66)</f>
        <v>0</v>
      </c>
      <c r="K67" s="4">
        <f>SUM(K65:K66)</f>
        <v>223765472</v>
      </c>
    </row>
    <row r="68" spans="1:11" ht="24.75" customHeight="1">
      <c r="A68" s="107"/>
      <c r="B68" s="5" t="s">
        <v>74</v>
      </c>
      <c r="C68" s="47"/>
      <c r="D68" s="9"/>
      <c r="E68" s="9"/>
      <c r="F68" s="9"/>
      <c r="G68" s="119"/>
      <c r="H68" s="119"/>
      <c r="I68" s="119"/>
      <c r="J68" s="119"/>
      <c r="K68" s="120"/>
    </row>
    <row r="69" spans="1:11" ht="15" customHeight="1">
      <c r="A69" s="207"/>
      <c r="B69" s="208" t="s">
        <v>116</v>
      </c>
      <c r="C69" s="208" t="s">
        <v>114</v>
      </c>
      <c r="D69" s="208" t="s">
        <v>115</v>
      </c>
      <c r="E69" s="202"/>
      <c r="F69" s="206" t="s">
        <v>113</v>
      </c>
      <c r="G69" s="99">
        <v>52523679</v>
      </c>
      <c r="H69" s="99"/>
      <c r="I69" s="99">
        <f>+G69-H69</f>
        <v>52523679</v>
      </c>
      <c r="J69" s="100">
        <v>52523679</v>
      </c>
      <c r="K69" s="100">
        <f>+I69-J69</f>
        <v>0</v>
      </c>
    </row>
    <row r="70" spans="1:11" ht="15" customHeight="1">
      <c r="A70" s="207"/>
      <c r="B70" s="208" t="s">
        <v>116</v>
      </c>
      <c r="C70" s="208" t="s">
        <v>176</v>
      </c>
      <c r="D70" s="208" t="s">
        <v>177</v>
      </c>
      <c r="E70"/>
      <c r="F70" t="s">
        <v>113</v>
      </c>
      <c r="G70" s="99">
        <v>50000000</v>
      </c>
      <c r="H70" s="99"/>
      <c r="I70" s="99">
        <f>+G70-H70</f>
        <v>50000000</v>
      </c>
      <c r="J70" s="100">
        <v>50000000</v>
      </c>
      <c r="K70" s="100">
        <f>+I70-J70</f>
        <v>0</v>
      </c>
    </row>
    <row r="71" spans="1:11" ht="15" customHeight="1">
      <c r="A71" s="107"/>
      <c r="B71" s="91"/>
      <c r="C71" s="34"/>
      <c r="D71" s="2"/>
      <c r="E71" s="5"/>
      <c r="F71" s="91"/>
      <c r="G71" s="4">
        <f>SUM(G69:G70)</f>
        <v>102523679</v>
      </c>
      <c r="H71" s="4">
        <f>SUM(H68:H69)</f>
        <v>0</v>
      </c>
      <c r="I71" s="4">
        <f>SUM(I69:I70)</f>
        <v>102523679</v>
      </c>
      <c r="J71" s="4">
        <f>SUM(J69:J70)</f>
        <v>102523679</v>
      </c>
      <c r="K71" s="4">
        <f>SUM(K69:K70)</f>
        <v>0</v>
      </c>
    </row>
    <row r="72" spans="1:11" ht="24.75" customHeight="1">
      <c r="A72" s="107"/>
      <c r="B72" s="5" t="s">
        <v>178</v>
      </c>
      <c r="C72" s="47"/>
      <c r="D72" s="9"/>
      <c r="E72" s="9"/>
      <c r="F72" s="9"/>
      <c r="G72" s="119"/>
      <c r="H72" s="119"/>
      <c r="I72" s="119"/>
      <c r="J72" s="119"/>
      <c r="K72" s="120"/>
    </row>
    <row r="73" spans="1:11" ht="15" customHeight="1">
      <c r="A73" s="210"/>
      <c r="B73" s="211" t="s">
        <v>134</v>
      </c>
      <c r="C73" s="211" t="s">
        <v>179</v>
      </c>
      <c r="D73" s="211" t="s">
        <v>180</v>
      </c>
      <c r="E73" s="212"/>
      <c r="F73" s="213" t="s">
        <v>45</v>
      </c>
      <c r="G73" s="99">
        <v>2596273</v>
      </c>
      <c r="H73" s="99"/>
      <c r="I73" s="99">
        <f>+G73-H73</f>
        <v>2596273</v>
      </c>
      <c r="J73" s="100"/>
      <c r="K73" s="100">
        <f>+I73-J73</f>
        <v>2596273</v>
      </c>
    </row>
    <row r="74" spans="1:11" ht="15" customHeight="1">
      <c r="A74" s="107"/>
      <c r="B74" s="91"/>
      <c r="C74" s="34"/>
      <c r="D74" s="2"/>
      <c r="E74" s="5"/>
      <c r="F74" s="91"/>
      <c r="G74" s="4">
        <f>SUM(G72:G73)</f>
        <v>2596273</v>
      </c>
      <c r="H74" s="4">
        <f>SUM(H72:H73)</f>
        <v>0</v>
      </c>
      <c r="I74" s="4">
        <f>SUM(I72:I73)</f>
        <v>2596273</v>
      </c>
      <c r="J74" s="4">
        <f>SUM(J72:J73)</f>
        <v>0</v>
      </c>
      <c r="K74" s="4">
        <f>SUM(K72:K73)</f>
        <v>2596273</v>
      </c>
    </row>
    <row r="75" spans="1:11" ht="24.75" customHeight="1">
      <c r="A75" s="107"/>
      <c r="B75" s="5" t="s">
        <v>75</v>
      </c>
      <c r="C75" s="47"/>
      <c r="D75" s="9"/>
      <c r="E75" s="9"/>
      <c r="F75" s="9"/>
      <c r="G75" s="119"/>
      <c r="H75" s="119"/>
      <c r="I75" s="119"/>
      <c r="J75" s="119"/>
      <c r="K75" s="120"/>
    </row>
    <row r="76" spans="1:11" ht="15" customHeight="1">
      <c r="A76" s="207"/>
      <c r="B76" s="208" t="s">
        <v>204</v>
      </c>
      <c r="C76" s="208" t="s">
        <v>200</v>
      </c>
      <c r="D76" s="208" t="s">
        <v>201</v>
      </c>
      <c r="E76" s="202"/>
      <c r="F76" s="206" t="s">
        <v>76</v>
      </c>
      <c r="G76" s="99">
        <v>3405596</v>
      </c>
      <c r="H76" s="99"/>
      <c r="I76" s="99">
        <f>+G76-H76</f>
        <v>3405596</v>
      </c>
      <c r="J76" s="100">
        <v>1762664</v>
      </c>
      <c r="K76" s="100">
        <f>+I76-J76</f>
        <v>1642932</v>
      </c>
    </row>
    <row r="77" spans="1:11" ht="15" customHeight="1">
      <c r="A77" s="207"/>
      <c r="B77" s="208" t="s">
        <v>205</v>
      </c>
      <c r="C77" s="208" t="s">
        <v>202</v>
      </c>
      <c r="D77" s="208" t="s">
        <v>203</v>
      </c>
      <c r="E77" s="217"/>
      <c r="F77" t="s">
        <v>46</v>
      </c>
      <c r="G77" s="99">
        <v>3614528</v>
      </c>
      <c r="H77" s="99"/>
      <c r="I77" s="99">
        <f>+G77-H77</f>
        <v>3614528</v>
      </c>
      <c r="J77" s="100">
        <v>2480961</v>
      </c>
      <c r="K77" s="100">
        <f>+I77-J77</f>
        <v>1133567</v>
      </c>
    </row>
    <row r="78" spans="1:11" ht="15" customHeight="1">
      <c r="A78" s="107"/>
      <c r="B78" s="91"/>
      <c r="C78" s="34"/>
      <c r="D78" s="2"/>
      <c r="E78" s="5"/>
      <c r="F78" s="91"/>
      <c r="G78" s="4">
        <f>SUM(G76:G77)</f>
        <v>7020124</v>
      </c>
      <c r="H78" s="4">
        <f>SUM(H75:H76)</f>
        <v>0</v>
      </c>
      <c r="I78" s="4">
        <f>SUM(I76:I77)</f>
        <v>7020124</v>
      </c>
      <c r="J78" s="4">
        <f>SUM(J76:J77)</f>
        <v>4243625</v>
      </c>
      <c r="K78" s="4">
        <f>SUM(K76:K77)</f>
        <v>2776499</v>
      </c>
    </row>
    <row r="79" spans="1:11" ht="24.75" customHeight="1">
      <c r="A79" s="107"/>
      <c r="B79" s="5" t="s">
        <v>8</v>
      </c>
      <c r="C79" s="45"/>
      <c r="D79" s="5"/>
      <c r="E79" s="5"/>
      <c r="F79" s="5"/>
      <c r="G79" s="101"/>
      <c r="H79" s="101"/>
      <c r="I79" s="101"/>
      <c r="J79" s="101"/>
      <c r="K79" s="102"/>
    </row>
    <row r="80" spans="1:11" ht="15" customHeight="1">
      <c r="A80" s="121"/>
      <c r="B80" s="194" t="s">
        <v>138</v>
      </c>
      <c r="C80" s="108" t="s">
        <v>136</v>
      </c>
      <c r="D80" s="108" t="s">
        <v>137</v>
      </c>
      <c r="E80" s="212"/>
      <c r="F80" s="106" t="s">
        <v>135</v>
      </c>
      <c r="G80" s="122">
        <v>20000000</v>
      </c>
      <c r="H80" s="112"/>
      <c r="I80" s="112">
        <f>+G80-H80</f>
        <v>20000000</v>
      </c>
      <c r="J80" s="112"/>
      <c r="K80" s="100">
        <f>+I80-J80</f>
        <v>20000000</v>
      </c>
    </row>
    <row r="81" spans="1:11" ht="24.75" customHeight="1">
      <c r="A81" s="107"/>
      <c r="B81" s="91"/>
      <c r="C81" s="34"/>
      <c r="D81" s="2"/>
      <c r="E81" s="5"/>
      <c r="F81" s="91"/>
      <c r="G81" s="4">
        <f>SUM(G80:G80)</f>
        <v>20000000</v>
      </c>
      <c r="H81" s="4">
        <f>SUM(H80:H80)</f>
        <v>0</v>
      </c>
      <c r="I81" s="4">
        <f>SUM(I80:I80)</f>
        <v>20000000</v>
      </c>
      <c r="J81" s="4">
        <f>SUM(J80:J80)</f>
        <v>0</v>
      </c>
      <c r="K81" s="4">
        <f>SUM(K80:K80)</f>
        <v>20000000</v>
      </c>
    </row>
    <row r="82" spans="1:256" s="220" customFormat="1" ht="24.75" customHeight="1">
      <c r="A82" s="107"/>
      <c r="B82" s="279" t="s">
        <v>85</v>
      </c>
      <c r="C82" s="273"/>
      <c r="D82" s="273"/>
      <c r="E82" s="273"/>
      <c r="F82" s="273"/>
      <c r="G82" s="273"/>
      <c r="H82" s="273"/>
      <c r="I82" s="273"/>
      <c r="J82" s="273"/>
      <c r="K82" s="280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3"/>
      <c r="AN82" s="133"/>
      <c r="AO82" s="133"/>
      <c r="AP82" s="133"/>
      <c r="AQ82" s="133"/>
      <c r="AR82" s="133"/>
      <c r="AS82" s="133"/>
      <c r="AT82" s="133"/>
      <c r="AU82" s="133"/>
      <c r="AV82" s="133"/>
      <c r="AW82" s="133"/>
      <c r="AX82" s="133"/>
      <c r="AY82" s="133"/>
      <c r="AZ82" s="133"/>
      <c r="BA82" s="133"/>
      <c r="BB82" s="133"/>
      <c r="BC82" s="133"/>
      <c r="BD82" s="133"/>
      <c r="BE82" s="133"/>
      <c r="BF82" s="133"/>
      <c r="BG82" s="133"/>
      <c r="BH82" s="133"/>
      <c r="BI82" s="133"/>
      <c r="BJ82" s="133"/>
      <c r="BK82" s="133"/>
      <c r="BL82" s="133"/>
      <c r="BM82" s="133"/>
      <c r="BN82" s="133"/>
      <c r="BO82" s="133"/>
      <c r="BP82" s="133"/>
      <c r="BQ82" s="133"/>
      <c r="BR82" s="133"/>
      <c r="BS82" s="133"/>
      <c r="BT82" s="133"/>
      <c r="BU82" s="133"/>
      <c r="BV82" s="133"/>
      <c r="BW82" s="133"/>
      <c r="BX82" s="133"/>
      <c r="BY82" s="133"/>
      <c r="BZ82" s="133"/>
      <c r="CA82" s="133"/>
      <c r="CB82" s="133"/>
      <c r="CC82" s="133"/>
      <c r="CD82" s="133"/>
      <c r="CE82" s="133"/>
      <c r="CF82" s="133"/>
      <c r="CG82" s="133"/>
      <c r="CH82" s="133"/>
      <c r="CI82" s="133"/>
      <c r="CJ82" s="133"/>
      <c r="CK82" s="133"/>
      <c r="CL82" s="133"/>
      <c r="CM82" s="133"/>
      <c r="CN82" s="133"/>
      <c r="CO82" s="133"/>
      <c r="CP82" s="133"/>
      <c r="CQ82" s="133"/>
      <c r="CR82" s="133"/>
      <c r="CS82" s="133"/>
      <c r="CT82" s="133"/>
      <c r="CU82" s="133"/>
      <c r="CV82" s="133"/>
      <c r="CW82" s="133"/>
      <c r="CX82" s="133"/>
      <c r="CY82" s="133"/>
      <c r="CZ82" s="133"/>
      <c r="DA82" s="133"/>
      <c r="DB82" s="133"/>
      <c r="DC82" s="133"/>
      <c r="DD82" s="133"/>
      <c r="DE82" s="133"/>
      <c r="DF82" s="133"/>
      <c r="DG82" s="133"/>
      <c r="DH82" s="133"/>
      <c r="DI82" s="133"/>
      <c r="DJ82" s="133"/>
      <c r="DK82" s="133"/>
      <c r="DL82" s="133"/>
      <c r="DM82" s="133"/>
      <c r="DN82" s="133"/>
      <c r="DO82" s="133"/>
      <c r="DP82" s="133"/>
      <c r="DQ82" s="133"/>
      <c r="DR82" s="133"/>
      <c r="DS82" s="133"/>
      <c r="DT82" s="133"/>
      <c r="DU82" s="133"/>
      <c r="DV82" s="133"/>
      <c r="DW82" s="133"/>
      <c r="DX82" s="133"/>
      <c r="DY82" s="133"/>
      <c r="DZ82" s="133"/>
      <c r="EA82" s="133"/>
      <c r="EB82" s="133"/>
      <c r="EC82" s="133"/>
      <c r="ED82" s="133"/>
      <c r="EE82" s="133"/>
      <c r="EF82" s="133"/>
      <c r="EG82" s="133"/>
      <c r="EH82" s="133"/>
      <c r="EI82" s="133"/>
      <c r="EJ82" s="133"/>
      <c r="EK82" s="133"/>
      <c r="EL82" s="133"/>
      <c r="EM82" s="133"/>
      <c r="EN82" s="133"/>
      <c r="EO82" s="133"/>
      <c r="EP82" s="133"/>
      <c r="EQ82" s="133"/>
      <c r="ER82" s="133"/>
      <c r="ES82" s="133"/>
      <c r="ET82" s="133"/>
      <c r="EU82" s="133"/>
      <c r="EV82" s="133"/>
      <c r="EW82" s="133"/>
      <c r="EX82" s="133"/>
      <c r="EY82" s="133"/>
      <c r="EZ82" s="133"/>
      <c r="FA82" s="133"/>
      <c r="FB82" s="133"/>
      <c r="FC82" s="133"/>
      <c r="FD82" s="133"/>
      <c r="FE82" s="133"/>
      <c r="FF82" s="133"/>
      <c r="FG82" s="133"/>
      <c r="FH82" s="133"/>
      <c r="FI82" s="133"/>
      <c r="FJ82" s="133"/>
      <c r="FK82" s="133"/>
      <c r="FL82" s="133"/>
      <c r="FM82" s="133"/>
      <c r="FN82" s="133"/>
      <c r="FO82" s="133"/>
      <c r="FP82" s="133"/>
      <c r="FQ82" s="133"/>
      <c r="FR82" s="133"/>
      <c r="FS82" s="133"/>
      <c r="FT82" s="133"/>
      <c r="FU82" s="133"/>
      <c r="FV82" s="133"/>
      <c r="FW82" s="133"/>
      <c r="FX82" s="133"/>
      <c r="FY82" s="133"/>
      <c r="FZ82" s="133"/>
      <c r="GA82" s="133"/>
      <c r="GB82" s="133"/>
      <c r="GC82" s="133"/>
      <c r="GD82" s="133"/>
      <c r="GE82" s="133"/>
      <c r="GF82" s="133"/>
      <c r="GG82" s="223"/>
      <c r="GH82" s="107"/>
      <c r="GI82" s="107"/>
      <c r="GJ82" s="107"/>
      <c r="GK82" s="107"/>
      <c r="GL82" s="107"/>
      <c r="GM82" s="107"/>
      <c r="GN82" s="107"/>
      <c r="GO82" s="107"/>
      <c r="GP82" s="107"/>
      <c r="GQ82" s="107"/>
      <c r="GR82" s="107"/>
      <c r="GS82" s="107"/>
      <c r="GT82" s="107"/>
      <c r="GU82" s="107"/>
      <c r="GV82" s="107"/>
      <c r="GW82" s="107"/>
      <c r="GX82" s="107"/>
      <c r="GY82" s="107"/>
      <c r="GZ82" s="107"/>
      <c r="HA82" s="107"/>
      <c r="HB82" s="107"/>
      <c r="HC82" s="107"/>
      <c r="HD82" s="107"/>
      <c r="HE82" s="107"/>
      <c r="HF82" s="107"/>
      <c r="HG82" s="107"/>
      <c r="HH82" s="107"/>
      <c r="HI82" s="107"/>
      <c r="HJ82" s="107"/>
      <c r="HK82" s="107"/>
      <c r="HL82" s="107"/>
      <c r="HM82" s="107"/>
      <c r="HN82" s="107"/>
      <c r="HO82" s="107"/>
      <c r="HP82" s="107"/>
      <c r="HQ82" s="107"/>
      <c r="HR82" s="107"/>
      <c r="HS82" s="107"/>
      <c r="HT82" s="107"/>
      <c r="HU82" s="107"/>
      <c r="HV82" s="107"/>
      <c r="HW82" s="107"/>
      <c r="HX82" s="107"/>
      <c r="HY82" s="107"/>
      <c r="HZ82" s="107"/>
      <c r="IA82" s="107"/>
      <c r="IB82" s="107"/>
      <c r="IC82" s="107"/>
      <c r="ID82" s="107"/>
      <c r="IE82" s="107"/>
      <c r="IF82" s="107"/>
      <c r="IG82" s="107"/>
      <c r="IH82" s="107"/>
      <c r="II82" s="107"/>
      <c r="IJ82" s="107"/>
      <c r="IK82" s="107"/>
      <c r="IL82" s="107"/>
      <c r="IM82" s="107"/>
      <c r="IN82" s="107"/>
      <c r="IO82" s="107"/>
      <c r="IP82" s="107"/>
      <c r="IQ82" s="107"/>
      <c r="IR82" s="107"/>
      <c r="IS82" s="107"/>
      <c r="IT82" s="107"/>
      <c r="IU82" s="107"/>
      <c r="IV82" s="107"/>
    </row>
    <row r="83" spans="1:188" ht="15" customHeight="1">
      <c r="A83" s="215"/>
      <c r="B83" s="208" t="s">
        <v>219</v>
      </c>
      <c r="C83" s="211" t="s">
        <v>213</v>
      </c>
      <c r="D83" s="211" t="s">
        <v>214</v>
      </c>
      <c r="E83" s="212"/>
      <c r="F83" s="206" t="s">
        <v>82</v>
      </c>
      <c r="G83" s="99">
        <v>40217</v>
      </c>
      <c r="H83" s="197"/>
      <c r="I83" s="99">
        <f>+G83-H83</f>
        <v>40217</v>
      </c>
      <c r="J83" s="99"/>
      <c r="K83" s="100">
        <f>+I83-J83</f>
        <v>40217</v>
      </c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115"/>
      <c r="AO83" s="115"/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115"/>
      <c r="BD83" s="115"/>
      <c r="BE83" s="115"/>
      <c r="BF83" s="115"/>
      <c r="BG83" s="115"/>
      <c r="BH83" s="115"/>
      <c r="BI83" s="115"/>
      <c r="BJ83" s="115"/>
      <c r="BK83" s="115"/>
      <c r="BL83" s="115"/>
      <c r="BM83" s="115"/>
      <c r="BN83" s="115"/>
      <c r="BO83" s="115"/>
      <c r="BP83" s="115"/>
      <c r="BQ83" s="115"/>
      <c r="BR83" s="115"/>
      <c r="BS83" s="115"/>
      <c r="BT83" s="115"/>
      <c r="BU83" s="115"/>
      <c r="BV83" s="115"/>
      <c r="BW83" s="115"/>
      <c r="BX83" s="115"/>
      <c r="BY83" s="115"/>
      <c r="BZ83" s="115"/>
      <c r="CA83" s="115"/>
      <c r="CB83" s="115"/>
      <c r="CC83" s="115"/>
      <c r="CD83" s="115"/>
      <c r="CE83" s="115"/>
      <c r="CF83" s="115"/>
      <c r="CG83" s="115"/>
      <c r="CH83" s="115"/>
      <c r="CI83" s="115"/>
      <c r="CJ83" s="115"/>
      <c r="CK83" s="115"/>
      <c r="CL83" s="115"/>
      <c r="CM83" s="115"/>
      <c r="CN83" s="115"/>
      <c r="CO83" s="115"/>
      <c r="CP83" s="115"/>
      <c r="CQ83" s="115"/>
      <c r="CR83" s="115"/>
      <c r="CS83" s="115"/>
      <c r="CT83" s="115"/>
      <c r="CU83" s="115"/>
      <c r="CV83" s="115"/>
      <c r="CW83" s="115"/>
      <c r="CX83" s="115"/>
      <c r="CY83" s="115"/>
      <c r="CZ83" s="115"/>
      <c r="DA83" s="115"/>
      <c r="DB83" s="115"/>
      <c r="DC83" s="115"/>
      <c r="DD83" s="115"/>
      <c r="DE83" s="115"/>
      <c r="DF83" s="115"/>
      <c r="DG83" s="115"/>
      <c r="DH83" s="115"/>
      <c r="DI83" s="115"/>
      <c r="DJ83" s="115"/>
      <c r="DK83" s="115"/>
      <c r="DL83" s="115"/>
      <c r="DM83" s="115"/>
      <c r="DN83" s="115"/>
      <c r="DO83" s="115"/>
      <c r="DP83" s="115"/>
      <c r="DQ83" s="115"/>
      <c r="DR83" s="115"/>
      <c r="DS83" s="115"/>
      <c r="DT83" s="115"/>
      <c r="DU83" s="115"/>
      <c r="DV83" s="115"/>
      <c r="DW83" s="115"/>
      <c r="DX83" s="115"/>
      <c r="DY83" s="115"/>
      <c r="DZ83" s="115"/>
      <c r="EA83" s="115"/>
      <c r="EB83" s="115"/>
      <c r="EC83" s="115"/>
      <c r="ED83" s="115"/>
      <c r="EE83" s="115"/>
      <c r="EF83" s="115"/>
      <c r="EG83" s="115"/>
      <c r="EH83" s="115"/>
      <c r="EI83" s="115"/>
      <c r="EJ83" s="115"/>
      <c r="EK83" s="115"/>
      <c r="EL83" s="115"/>
      <c r="EM83" s="115"/>
      <c r="EN83" s="115"/>
      <c r="EO83" s="115"/>
      <c r="EP83" s="115"/>
      <c r="EQ83" s="115"/>
      <c r="ER83" s="115"/>
      <c r="ES83" s="115"/>
      <c r="ET83" s="115"/>
      <c r="EU83" s="115"/>
      <c r="EV83" s="115"/>
      <c r="EW83" s="115"/>
      <c r="EX83" s="115"/>
      <c r="EY83" s="115"/>
      <c r="EZ83" s="115"/>
      <c r="FA83" s="115"/>
      <c r="FB83" s="115"/>
      <c r="FC83" s="115"/>
      <c r="FD83" s="115"/>
      <c r="FE83" s="115"/>
      <c r="FF83" s="115"/>
      <c r="FG83" s="115"/>
      <c r="FH83" s="115"/>
      <c r="FI83" s="115"/>
      <c r="FJ83" s="115"/>
      <c r="FK83" s="115"/>
      <c r="FL83" s="115"/>
      <c r="FM83" s="115"/>
      <c r="FN83" s="115"/>
      <c r="FO83" s="115"/>
      <c r="FP83" s="115"/>
      <c r="FQ83" s="115"/>
      <c r="FR83" s="115"/>
      <c r="FS83" s="115"/>
      <c r="FT83" s="115"/>
      <c r="FU83" s="115"/>
      <c r="FV83" s="115"/>
      <c r="FW83" s="115"/>
      <c r="FX83" s="115"/>
      <c r="FY83" s="115"/>
      <c r="FZ83" s="115"/>
      <c r="GA83" s="115"/>
      <c r="GB83" s="115"/>
      <c r="GC83" s="115"/>
      <c r="GD83" s="115"/>
      <c r="GE83" s="115"/>
      <c r="GF83" s="115"/>
    </row>
    <row r="84" spans="1:188" ht="15" customHeight="1">
      <c r="A84" s="215"/>
      <c r="B84" s="240" t="s">
        <v>220</v>
      </c>
      <c r="C84" s="214" t="s">
        <v>215</v>
      </c>
      <c r="D84" s="214" t="s">
        <v>216</v>
      </c>
      <c r="E84" s="212"/>
      <c r="F84" s="206" t="s">
        <v>82</v>
      </c>
      <c r="G84" s="151">
        <v>18222880</v>
      </c>
      <c r="H84" s="241"/>
      <c r="I84" s="99">
        <f>+G84-H84</f>
        <v>18222880</v>
      </c>
      <c r="J84" s="151">
        <v>18222880</v>
      </c>
      <c r="K84" s="100">
        <f>+I84-J84</f>
        <v>0</v>
      </c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5"/>
      <c r="AQ84" s="115"/>
      <c r="AR84" s="115"/>
      <c r="AS84" s="115"/>
      <c r="AT84" s="115"/>
      <c r="AU84" s="115"/>
      <c r="AV84" s="115"/>
      <c r="AW84" s="115"/>
      <c r="AX84" s="115"/>
      <c r="AY84" s="115"/>
      <c r="AZ84" s="115"/>
      <c r="BA84" s="115"/>
      <c r="BB84" s="115"/>
      <c r="BC84" s="115"/>
      <c r="BD84" s="115"/>
      <c r="BE84" s="115"/>
      <c r="BF84" s="115"/>
      <c r="BG84" s="115"/>
      <c r="BH84" s="115"/>
      <c r="BI84" s="115"/>
      <c r="BJ84" s="115"/>
      <c r="BK84" s="115"/>
      <c r="BL84" s="115"/>
      <c r="BM84" s="115"/>
      <c r="BN84" s="115"/>
      <c r="BO84" s="115"/>
      <c r="BP84" s="115"/>
      <c r="BQ84" s="115"/>
      <c r="BR84" s="115"/>
      <c r="BS84" s="115"/>
      <c r="BT84" s="115"/>
      <c r="BU84" s="115"/>
      <c r="BV84" s="115"/>
      <c r="BW84" s="115"/>
      <c r="BX84" s="115"/>
      <c r="BY84" s="115"/>
      <c r="BZ84" s="115"/>
      <c r="CA84" s="115"/>
      <c r="CB84" s="115"/>
      <c r="CC84" s="115"/>
      <c r="CD84" s="115"/>
      <c r="CE84" s="115"/>
      <c r="CF84" s="115"/>
      <c r="CG84" s="115"/>
      <c r="CH84" s="115"/>
      <c r="CI84" s="115"/>
      <c r="CJ84" s="115"/>
      <c r="CK84" s="115"/>
      <c r="CL84" s="115"/>
      <c r="CM84" s="115"/>
      <c r="CN84" s="115"/>
      <c r="CO84" s="115"/>
      <c r="CP84" s="115"/>
      <c r="CQ84" s="115"/>
      <c r="CR84" s="115"/>
      <c r="CS84" s="115"/>
      <c r="CT84" s="115"/>
      <c r="CU84" s="115"/>
      <c r="CV84" s="115"/>
      <c r="CW84" s="115"/>
      <c r="CX84" s="115"/>
      <c r="CY84" s="115"/>
      <c r="CZ84" s="115"/>
      <c r="DA84" s="115"/>
      <c r="DB84" s="115"/>
      <c r="DC84" s="115"/>
      <c r="DD84" s="115"/>
      <c r="DE84" s="115"/>
      <c r="DF84" s="115"/>
      <c r="DG84" s="115"/>
      <c r="DH84" s="115"/>
      <c r="DI84" s="115"/>
      <c r="DJ84" s="115"/>
      <c r="DK84" s="115"/>
      <c r="DL84" s="115"/>
      <c r="DM84" s="115"/>
      <c r="DN84" s="115"/>
      <c r="DO84" s="115"/>
      <c r="DP84" s="115"/>
      <c r="DQ84" s="115"/>
      <c r="DR84" s="115"/>
      <c r="DS84" s="115"/>
      <c r="DT84" s="115"/>
      <c r="DU84" s="115"/>
      <c r="DV84" s="115"/>
      <c r="DW84" s="115"/>
      <c r="DX84" s="115"/>
      <c r="DY84" s="115"/>
      <c r="DZ84" s="115"/>
      <c r="EA84" s="115"/>
      <c r="EB84" s="115"/>
      <c r="EC84" s="115"/>
      <c r="ED84" s="115"/>
      <c r="EE84" s="115"/>
      <c r="EF84" s="115"/>
      <c r="EG84" s="115"/>
      <c r="EH84" s="115"/>
      <c r="EI84" s="115"/>
      <c r="EJ84" s="115"/>
      <c r="EK84" s="115"/>
      <c r="EL84" s="115"/>
      <c r="EM84" s="115"/>
      <c r="EN84" s="115"/>
      <c r="EO84" s="115"/>
      <c r="EP84" s="115"/>
      <c r="EQ84" s="115"/>
      <c r="ER84" s="115"/>
      <c r="ES84" s="115"/>
      <c r="ET84" s="115"/>
      <c r="EU84" s="115"/>
      <c r="EV84" s="115"/>
      <c r="EW84" s="115"/>
      <c r="EX84" s="115"/>
      <c r="EY84" s="115"/>
      <c r="EZ84" s="115"/>
      <c r="FA84" s="115"/>
      <c r="FB84" s="115"/>
      <c r="FC84" s="115"/>
      <c r="FD84" s="115"/>
      <c r="FE84" s="115"/>
      <c r="FF84" s="115"/>
      <c r="FG84" s="115"/>
      <c r="FH84" s="115"/>
      <c r="FI84" s="115"/>
      <c r="FJ84" s="115"/>
      <c r="FK84" s="115"/>
      <c r="FL84" s="115"/>
      <c r="FM84" s="115"/>
      <c r="FN84" s="115"/>
      <c r="FO84" s="115"/>
      <c r="FP84" s="115"/>
      <c r="FQ84" s="115"/>
      <c r="FR84" s="115"/>
      <c r="FS84" s="115"/>
      <c r="FT84" s="115"/>
      <c r="FU84" s="115"/>
      <c r="FV84" s="115"/>
      <c r="FW84" s="115"/>
      <c r="FX84" s="115"/>
      <c r="FY84" s="115"/>
      <c r="FZ84" s="115"/>
      <c r="GA84" s="115"/>
      <c r="GB84" s="115"/>
      <c r="GC84" s="115"/>
      <c r="GD84" s="115"/>
      <c r="GE84" s="115"/>
      <c r="GF84" s="115"/>
    </row>
    <row r="85" spans="1:188" ht="15" customHeight="1">
      <c r="A85" s="215"/>
      <c r="B85" s="240" t="s">
        <v>220</v>
      </c>
      <c r="C85" s="214" t="s">
        <v>217</v>
      </c>
      <c r="D85" s="214" t="s">
        <v>218</v>
      </c>
      <c r="E85" s="212"/>
      <c r="F85" s="206" t="s">
        <v>82</v>
      </c>
      <c r="G85" s="151">
        <v>20000000</v>
      </c>
      <c r="H85" s="241"/>
      <c r="I85" s="99">
        <f>+G85-H85</f>
        <v>20000000</v>
      </c>
      <c r="J85" s="151">
        <v>19351953</v>
      </c>
      <c r="K85" s="100">
        <f>+I85-J85</f>
        <v>648047</v>
      </c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5"/>
      <c r="AO85" s="115"/>
      <c r="AP85" s="115"/>
      <c r="AQ85" s="115"/>
      <c r="AR85" s="115"/>
      <c r="AS85" s="115"/>
      <c r="AT85" s="115"/>
      <c r="AU85" s="115"/>
      <c r="AV85" s="115"/>
      <c r="AW85" s="115"/>
      <c r="AX85" s="115"/>
      <c r="AY85" s="115"/>
      <c r="AZ85" s="115"/>
      <c r="BA85" s="115"/>
      <c r="BB85" s="115"/>
      <c r="BC85" s="115"/>
      <c r="BD85" s="115"/>
      <c r="BE85" s="115"/>
      <c r="BF85" s="115"/>
      <c r="BG85" s="115"/>
      <c r="BH85" s="115"/>
      <c r="BI85" s="115"/>
      <c r="BJ85" s="115"/>
      <c r="BK85" s="115"/>
      <c r="BL85" s="115"/>
      <c r="BM85" s="115"/>
      <c r="BN85" s="115"/>
      <c r="BO85" s="115"/>
      <c r="BP85" s="115"/>
      <c r="BQ85" s="115"/>
      <c r="BR85" s="115"/>
      <c r="BS85" s="115"/>
      <c r="BT85" s="115"/>
      <c r="BU85" s="115"/>
      <c r="BV85" s="115"/>
      <c r="BW85" s="115"/>
      <c r="BX85" s="115"/>
      <c r="BY85" s="115"/>
      <c r="BZ85" s="115"/>
      <c r="CA85" s="115"/>
      <c r="CB85" s="115"/>
      <c r="CC85" s="115"/>
      <c r="CD85" s="115"/>
      <c r="CE85" s="115"/>
      <c r="CF85" s="115"/>
      <c r="CG85" s="115"/>
      <c r="CH85" s="115"/>
      <c r="CI85" s="115"/>
      <c r="CJ85" s="115"/>
      <c r="CK85" s="115"/>
      <c r="CL85" s="115"/>
      <c r="CM85" s="115"/>
      <c r="CN85" s="115"/>
      <c r="CO85" s="115"/>
      <c r="CP85" s="115"/>
      <c r="CQ85" s="115"/>
      <c r="CR85" s="115"/>
      <c r="CS85" s="115"/>
      <c r="CT85" s="115"/>
      <c r="CU85" s="115"/>
      <c r="CV85" s="115"/>
      <c r="CW85" s="115"/>
      <c r="CX85" s="115"/>
      <c r="CY85" s="115"/>
      <c r="CZ85" s="115"/>
      <c r="DA85" s="115"/>
      <c r="DB85" s="115"/>
      <c r="DC85" s="115"/>
      <c r="DD85" s="115"/>
      <c r="DE85" s="115"/>
      <c r="DF85" s="115"/>
      <c r="DG85" s="115"/>
      <c r="DH85" s="115"/>
      <c r="DI85" s="115"/>
      <c r="DJ85" s="115"/>
      <c r="DK85" s="115"/>
      <c r="DL85" s="115"/>
      <c r="DM85" s="115"/>
      <c r="DN85" s="115"/>
      <c r="DO85" s="115"/>
      <c r="DP85" s="115"/>
      <c r="DQ85" s="115"/>
      <c r="DR85" s="115"/>
      <c r="DS85" s="115"/>
      <c r="DT85" s="115"/>
      <c r="DU85" s="115"/>
      <c r="DV85" s="115"/>
      <c r="DW85" s="115"/>
      <c r="DX85" s="115"/>
      <c r="DY85" s="115"/>
      <c r="DZ85" s="115"/>
      <c r="EA85" s="115"/>
      <c r="EB85" s="115"/>
      <c r="EC85" s="115"/>
      <c r="ED85" s="115"/>
      <c r="EE85" s="115"/>
      <c r="EF85" s="115"/>
      <c r="EG85" s="115"/>
      <c r="EH85" s="115"/>
      <c r="EI85" s="115"/>
      <c r="EJ85" s="115"/>
      <c r="EK85" s="115"/>
      <c r="EL85" s="115"/>
      <c r="EM85" s="115"/>
      <c r="EN85" s="115"/>
      <c r="EO85" s="115"/>
      <c r="EP85" s="115"/>
      <c r="EQ85" s="115"/>
      <c r="ER85" s="115"/>
      <c r="ES85" s="115"/>
      <c r="ET85" s="115"/>
      <c r="EU85" s="115"/>
      <c r="EV85" s="115"/>
      <c r="EW85" s="115"/>
      <c r="EX85" s="115"/>
      <c r="EY85" s="115"/>
      <c r="EZ85" s="115"/>
      <c r="FA85" s="115"/>
      <c r="FB85" s="115"/>
      <c r="FC85" s="115"/>
      <c r="FD85" s="115"/>
      <c r="FE85" s="115"/>
      <c r="FF85" s="115"/>
      <c r="FG85" s="115"/>
      <c r="FH85" s="115"/>
      <c r="FI85" s="115"/>
      <c r="FJ85" s="115"/>
      <c r="FK85" s="115"/>
      <c r="FL85" s="115"/>
      <c r="FM85" s="115"/>
      <c r="FN85" s="115"/>
      <c r="FO85" s="115"/>
      <c r="FP85" s="115"/>
      <c r="FQ85" s="115"/>
      <c r="FR85" s="115"/>
      <c r="FS85" s="115"/>
      <c r="FT85" s="115"/>
      <c r="FU85" s="115"/>
      <c r="FV85" s="115"/>
      <c r="FW85" s="115"/>
      <c r="FX85" s="115"/>
      <c r="FY85" s="115"/>
      <c r="FZ85" s="115"/>
      <c r="GA85" s="115"/>
      <c r="GB85" s="115"/>
      <c r="GC85" s="115"/>
      <c r="GD85" s="115"/>
      <c r="GE85" s="115"/>
      <c r="GF85" s="115"/>
    </row>
    <row r="86" spans="1:256" s="220" customFormat="1" ht="24.75" customHeight="1">
      <c r="A86" s="107"/>
      <c r="B86" s="107"/>
      <c r="C86" s="107"/>
      <c r="D86" s="107"/>
      <c r="E86" s="107"/>
      <c r="F86" s="107"/>
      <c r="G86" s="222">
        <f>SUM(G83:G85)</f>
        <v>38263097</v>
      </c>
      <c r="H86" s="107"/>
      <c r="I86" s="222">
        <f>SUM(I83:I85)</f>
        <v>38263097</v>
      </c>
      <c r="J86" s="222">
        <f>SUM(J84:J85)</f>
        <v>37574833</v>
      </c>
      <c r="K86" s="238">
        <f>SUM(K83:K85)</f>
        <v>688264</v>
      </c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  <c r="AF86" s="133"/>
      <c r="AG86" s="133"/>
      <c r="AH86" s="133"/>
      <c r="AI86" s="133"/>
      <c r="AJ86" s="133"/>
      <c r="AK86" s="133"/>
      <c r="AL86" s="133"/>
      <c r="AM86" s="133"/>
      <c r="AN86" s="133"/>
      <c r="AO86" s="133"/>
      <c r="AP86" s="133"/>
      <c r="AQ86" s="133"/>
      <c r="AR86" s="133"/>
      <c r="AS86" s="133"/>
      <c r="AT86" s="133"/>
      <c r="AU86" s="133"/>
      <c r="AV86" s="133"/>
      <c r="AW86" s="133"/>
      <c r="AX86" s="133"/>
      <c r="AY86" s="133"/>
      <c r="AZ86" s="133"/>
      <c r="BA86" s="133"/>
      <c r="BB86" s="133"/>
      <c r="BC86" s="133"/>
      <c r="BD86" s="133"/>
      <c r="BE86" s="133"/>
      <c r="BF86" s="133"/>
      <c r="BG86" s="133"/>
      <c r="BH86" s="133"/>
      <c r="BI86" s="133"/>
      <c r="BJ86" s="133"/>
      <c r="BK86" s="133"/>
      <c r="BL86" s="133"/>
      <c r="BM86" s="133"/>
      <c r="BN86" s="133"/>
      <c r="BO86" s="133"/>
      <c r="BP86" s="133"/>
      <c r="BQ86" s="133"/>
      <c r="BR86" s="133"/>
      <c r="BS86" s="133"/>
      <c r="BT86" s="133"/>
      <c r="BU86" s="133"/>
      <c r="BV86" s="133"/>
      <c r="BW86" s="133"/>
      <c r="BX86" s="133"/>
      <c r="BY86" s="133"/>
      <c r="BZ86" s="133"/>
      <c r="CA86" s="133"/>
      <c r="CB86" s="133"/>
      <c r="CC86" s="133"/>
      <c r="CD86" s="133"/>
      <c r="CE86" s="133"/>
      <c r="CF86" s="133"/>
      <c r="CG86" s="133"/>
      <c r="CH86" s="133"/>
      <c r="CI86" s="133"/>
      <c r="CJ86" s="133"/>
      <c r="CK86" s="133"/>
      <c r="CL86" s="133"/>
      <c r="CM86" s="133"/>
      <c r="CN86" s="133"/>
      <c r="CO86" s="133"/>
      <c r="CP86" s="133"/>
      <c r="CQ86" s="133"/>
      <c r="CR86" s="133"/>
      <c r="CS86" s="133"/>
      <c r="CT86" s="133"/>
      <c r="CU86" s="133"/>
      <c r="CV86" s="133"/>
      <c r="CW86" s="133"/>
      <c r="CX86" s="133"/>
      <c r="CY86" s="133"/>
      <c r="CZ86" s="133"/>
      <c r="DA86" s="133"/>
      <c r="DB86" s="133"/>
      <c r="DC86" s="133"/>
      <c r="DD86" s="133"/>
      <c r="DE86" s="133"/>
      <c r="DF86" s="133"/>
      <c r="DG86" s="133"/>
      <c r="DH86" s="133"/>
      <c r="DI86" s="133"/>
      <c r="DJ86" s="133"/>
      <c r="DK86" s="133"/>
      <c r="DL86" s="133"/>
      <c r="DM86" s="133"/>
      <c r="DN86" s="133"/>
      <c r="DO86" s="133"/>
      <c r="DP86" s="133"/>
      <c r="DQ86" s="133"/>
      <c r="DR86" s="133"/>
      <c r="DS86" s="133"/>
      <c r="DT86" s="133"/>
      <c r="DU86" s="133"/>
      <c r="DV86" s="133"/>
      <c r="DW86" s="133"/>
      <c r="DX86" s="133"/>
      <c r="DY86" s="133"/>
      <c r="DZ86" s="133"/>
      <c r="EA86" s="133"/>
      <c r="EB86" s="133"/>
      <c r="EC86" s="133"/>
      <c r="ED86" s="133"/>
      <c r="EE86" s="133"/>
      <c r="EF86" s="133"/>
      <c r="EG86" s="133"/>
      <c r="EH86" s="133"/>
      <c r="EI86" s="133"/>
      <c r="EJ86" s="133"/>
      <c r="EK86" s="133"/>
      <c r="EL86" s="133"/>
      <c r="EM86" s="133"/>
      <c r="EN86" s="133"/>
      <c r="EO86" s="133"/>
      <c r="EP86" s="133"/>
      <c r="EQ86" s="133"/>
      <c r="ER86" s="133"/>
      <c r="ES86" s="133"/>
      <c r="ET86" s="133"/>
      <c r="EU86" s="133"/>
      <c r="EV86" s="133"/>
      <c r="EW86" s="133"/>
      <c r="EX86" s="133"/>
      <c r="EY86" s="133"/>
      <c r="EZ86" s="133"/>
      <c r="FA86" s="133"/>
      <c r="FB86" s="133"/>
      <c r="FC86" s="133"/>
      <c r="FD86" s="133"/>
      <c r="FE86" s="133"/>
      <c r="FF86" s="133"/>
      <c r="FG86" s="133"/>
      <c r="FH86" s="133"/>
      <c r="FI86" s="133"/>
      <c r="FJ86" s="133"/>
      <c r="FK86" s="133"/>
      <c r="FL86" s="133"/>
      <c r="FM86" s="133"/>
      <c r="FN86" s="133"/>
      <c r="FO86" s="133"/>
      <c r="FP86" s="133"/>
      <c r="FQ86" s="133"/>
      <c r="FR86" s="133"/>
      <c r="FS86" s="133"/>
      <c r="FT86" s="133"/>
      <c r="FU86" s="133"/>
      <c r="FV86" s="133"/>
      <c r="FW86" s="133"/>
      <c r="FX86" s="133"/>
      <c r="FY86" s="133"/>
      <c r="FZ86" s="133"/>
      <c r="GA86" s="133"/>
      <c r="GB86" s="133"/>
      <c r="GC86" s="133"/>
      <c r="GD86" s="133"/>
      <c r="GE86" s="133"/>
      <c r="GF86" s="133"/>
      <c r="GG86" s="223"/>
      <c r="GH86" s="107"/>
      <c r="GI86" s="107"/>
      <c r="GJ86" s="107"/>
      <c r="GK86" s="107"/>
      <c r="GL86" s="107"/>
      <c r="GM86" s="107"/>
      <c r="GN86" s="107"/>
      <c r="GO86" s="107"/>
      <c r="GP86" s="107"/>
      <c r="GQ86" s="107"/>
      <c r="GR86" s="107"/>
      <c r="GS86" s="107"/>
      <c r="GT86" s="107"/>
      <c r="GU86" s="107"/>
      <c r="GV86" s="107"/>
      <c r="GW86" s="107"/>
      <c r="GX86" s="107"/>
      <c r="GY86" s="107"/>
      <c r="GZ86" s="107"/>
      <c r="HA86" s="107"/>
      <c r="HB86" s="107"/>
      <c r="HC86" s="107"/>
      <c r="HD86" s="107"/>
      <c r="HE86" s="107"/>
      <c r="HF86" s="107"/>
      <c r="HG86" s="107"/>
      <c r="HH86" s="107"/>
      <c r="HI86" s="107"/>
      <c r="HJ86" s="107"/>
      <c r="HK86" s="107"/>
      <c r="HL86" s="107"/>
      <c r="HM86" s="107"/>
      <c r="HN86" s="107"/>
      <c r="HO86" s="107"/>
      <c r="HP86" s="107"/>
      <c r="HQ86" s="107"/>
      <c r="HR86" s="107"/>
      <c r="HS86" s="107"/>
      <c r="HT86" s="107"/>
      <c r="HU86" s="107"/>
      <c r="HV86" s="107"/>
      <c r="HW86" s="107"/>
      <c r="HX86" s="107"/>
      <c r="HY86" s="107"/>
      <c r="HZ86" s="107"/>
      <c r="IA86" s="107"/>
      <c r="IB86" s="107"/>
      <c r="IC86" s="107"/>
      <c r="ID86" s="107"/>
      <c r="IE86" s="107"/>
      <c r="IF86" s="107"/>
      <c r="IG86" s="107"/>
      <c r="IH86" s="107"/>
      <c r="II86" s="107"/>
      <c r="IJ86" s="107"/>
      <c r="IK86" s="107"/>
      <c r="IL86" s="107"/>
      <c r="IM86" s="107"/>
      <c r="IN86" s="107"/>
      <c r="IO86" s="107"/>
      <c r="IP86" s="107"/>
      <c r="IQ86" s="107"/>
      <c r="IR86" s="107"/>
      <c r="IS86" s="107"/>
      <c r="IT86" s="107"/>
      <c r="IU86" s="107"/>
      <c r="IV86" s="107"/>
    </row>
    <row r="87" spans="1:256" s="220" customFormat="1" ht="24.75" customHeight="1">
      <c r="A87" s="107"/>
      <c r="B87" s="223" t="s">
        <v>226</v>
      </c>
      <c r="C87" s="223"/>
      <c r="D87" s="223"/>
      <c r="E87" s="223"/>
      <c r="F87" s="223"/>
      <c r="G87" s="252"/>
      <c r="H87" s="223"/>
      <c r="I87" s="252"/>
      <c r="J87" s="252"/>
      <c r="K87" s="25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  <c r="AL87" s="133"/>
      <c r="AM87" s="133"/>
      <c r="AN87" s="133"/>
      <c r="AO87" s="133"/>
      <c r="AP87" s="133"/>
      <c r="AQ87" s="133"/>
      <c r="AR87" s="133"/>
      <c r="AS87" s="133"/>
      <c r="AT87" s="133"/>
      <c r="AU87" s="133"/>
      <c r="AV87" s="133"/>
      <c r="AW87" s="133"/>
      <c r="AX87" s="133"/>
      <c r="AY87" s="133"/>
      <c r="AZ87" s="133"/>
      <c r="BA87" s="133"/>
      <c r="BB87" s="133"/>
      <c r="BC87" s="133"/>
      <c r="BD87" s="133"/>
      <c r="BE87" s="133"/>
      <c r="BF87" s="133"/>
      <c r="BG87" s="133"/>
      <c r="BH87" s="133"/>
      <c r="BI87" s="133"/>
      <c r="BJ87" s="133"/>
      <c r="BK87" s="133"/>
      <c r="BL87" s="133"/>
      <c r="BM87" s="133"/>
      <c r="BN87" s="133"/>
      <c r="BO87" s="133"/>
      <c r="BP87" s="133"/>
      <c r="BQ87" s="133"/>
      <c r="BR87" s="133"/>
      <c r="BS87" s="133"/>
      <c r="BT87" s="133"/>
      <c r="BU87" s="133"/>
      <c r="BV87" s="133"/>
      <c r="BW87" s="133"/>
      <c r="BX87" s="133"/>
      <c r="BY87" s="133"/>
      <c r="BZ87" s="133"/>
      <c r="CA87" s="133"/>
      <c r="CB87" s="133"/>
      <c r="CC87" s="133"/>
      <c r="CD87" s="133"/>
      <c r="CE87" s="133"/>
      <c r="CF87" s="133"/>
      <c r="CG87" s="133"/>
      <c r="CH87" s="133"/>
      <c r="CI87" s="133"/>
      <c r="CJ87" s="133"/>
      <c r="CK87" s="133"/>
      <c r="CL87" s="133"/>
      <c r="CM87" s="133"/>
      <c r="CN87" s="133"/>
      <c r="CO87" s="133"/>
      <c r="CP87" s="133"/>
      <c r="CQ87" s="133"/>
      <c r="CR87" s="133"/>
      <c r="CS87" s="133"/>
      <c r="CT87" s="133"/>
      <c r="CU87" s="133"/>
      <c r="CV87" s="133"/>
      <c r="CW87" s="133"/>
      <c r="CX87" s="133"/>
      <c r="CY87" s="133"/>
      <c r="CZ87" s="133"/>
      <c r="DA87" s="133"/>
      <c r="DB87" s="133"/>
      <c r="DC87" s="133"/>
      <c r="DD87" s="133"/>
      <c r="DE87" s="133"/>
      <c r="DF87" s="133"/>
      <c r="DG87" s="133"/>
      <c r="DH87" s="133"/>
      <c r="DI87" s="133"/>
      <c r="DJ87" s="133"/>
      <c r="DK87" s="133"/>
      <c r="DL87" s="133"/>
      <c r="DM87" s="133"/>
      <c r="DN87" s="133"/>
      <c r="DO87" s="133"/>
      <c r="DP87" s="133"/>
      <c r="DQ87" s="133"/>
      <c r="DR87" s="133"/>
      <c r="DS87" s="133"/>
      <c r="DT87" s="133"/>
      <c r="DU87" s="133"/>
      <c r="DV87" s="133"/>
      <c r="DW87" s="133"/>
      <c r="DX87" s="133"/>
      <c r="DY87" s="133"/>
      <c r="DZ87" s="133"/>
      <c r="EA87" s="133"/>
      <c r="EB87" s="133"/>
      <c r="EC87" s="133"/>
      <c r="ED87" s="133"/>
      <c r="EE87" s="133"/>
      <c r="EF87" s="133"/>
      <c r="EG87" s="133"/>
      <c r="EH87" s="133"/>
      <c r="EI87" s="133"/>
      <c r="EJ87" s="133"/>
      <c r="EK87" s="133"/>
      <c r="EL87" s="133"/>
      <c r="EM87" s="133"/>
      <c r="EN87" s="133"/>
      <c r="EO87" s="133"/>
      <c r="EP87" s="133"/>
      <c r="EQ87" s="133"/>
      <c r="ER87" s="133"/>
      <c r="ES87" s="133"/>
      <c r="ET87" s="133"/>
      <c r="EU87" s="133"/>
      <c r="EV87" s="133"/>
      <c r="EW87" s="133"/>
      <c r="EX87" s="133"/>
      <c r="EY87" s="133"/>
      <c r="EZ87" s="133"/>
      <c r="FA87" s="133"/>
      <c r="FB87" s="133"/>
      <c r="FC87" s="133"/>
      <c r="FD87" s="133"/>
      <c r="FE87" s="133"/>
      <c r="FF87" s="133"/>
      <c r="FG87" s="133"/>
      <c r="FH87" s="133"/>
      <c r="FI87" s="133"/>
      <c r="FJ87" s="133"/>
      <c r="FK87" s="133"/>
      <c r="FL87" s="133"/>
      <c r="FM87" s="133"/>
      <c r="FN87" s="133"/>
      <c r="FO87" s="133"/>
      <c r="FP87" s="133"/>
      <c r="FQ87" s="133"/>
      <c r="FR87" s="133"/>
      <c r="FS87" s="133"/>
      <c r="FT87" s="133"/>
      <c r="FU87" s="133"/>
      <c r="FV87" s="133"/>
      <c r="FW87" s="133"/>
      <c r="FX87" s="133"/>
      <c r="FY87" s="133"/>
      <c r="FZ87" s="133"/>
      <c r="GA87" s="133"/>
      <c r="GB87" s="133"/>
      <c r="GC87" s="133"/>
      <c r="GD87" s="133"/>
      <c r="GE87" s="133"/>
      <c r="GF87" s="133"/>
      <c r="GG87" s="239"/>
      <c r="GH87" s="239"/>
      <c r="GI87" s="239"/>
      <c r="GJ87" s="239"/>
      <c r="GK87" s="239"/>
      <c r="GL87" s="239"/>
      <c r="GM87" s="239"/>
      <c r="GN87" s="239"/>
      <c r="GO87" s="239"/>
      <c r="GP87" s="239"/>
      <c r="GQ87" s="239"/>
      <c r="GR87" s="239"/>
      <c r="GS87" s="239"/>
      <c r="GT87" s="239"/>
      <c r="GU87" s="239"/>
      <c r="GV87" s="239"/>
      <c r="GW87" s="239"/>
      <c r="GX87" s="239"/>
      <c r="GY87" s="239"/>
      <c r="GZ87" s="239"/>
      <c r="HA87" s="239"/>
      <c r="HB87" s="239"/>
      <c r="HC87" s="239"/>
      <c r="HD87" s="239"/>
      <c r="HE87" s="239"/>
      <c r="HF87" s="239"/>
      <c r="HG87" s="239"/>
      <c r="HH87" s="239"/>
      <c r="HI87" s="239"/>
      <c r="HJ87" s="239"/>
      <c r="HK87" s="239"/>
      <c r="HL87" s="239"/>
      <c r="HM87" s="239"/>
      <c r="HN87" s="239"/>
      <c r="HO87" s="239"/>
      <c r="HP87" s="239"/>
      <c r="HQ87" s="239"/>
      <c r="HR87" s="239"/>
      <c r="HS87" s="239"/>
      <c r="HT87" s="239"/>
      <c r="HU87" s="239"/>
      <c r="HV87" s="239"/>
      <c r="HW87" s="239"/>
      <c r="HX87" s="239"/>
      <c r="HY87" s="239"/>
      <c r="HZ87" s="239"/>
      <c r="IA87" s="239"/>
      <c r="IB87" s="239"/>
      <c r="IC87" s="239"/>
      <c r="ID87" s="239"/>
      <c r="IE87" s="239"/>
      <c r="IF87" s="239"/>
      <c r="IG87" s="239"/>
      <c r="IH87" s="239"/>
      <c r="II87" s="239"/>
      <c r="IJ87" s="239"/>
      <c r="IK87" s="239"/>
      <c r="IL87" s="239"/>
      <c r="IM87" s="239"/>
      <c r="IN87" s="239"/>
      <c r="IO87" s="239"/>
      <c r="IP87" s="239"/>
      <c r="IQ87" s="239"/>
      <c r="IR87" s="239"/>
      <c r="IS87" s="239"/>
      <c r="IT87" s="239"/>
      <c r="IU87" s="239"/>
      <c r="IV87" s="239"/>
    </row>
    <row r="88" spans="1:256" s="84" customFormat="1" ht="24.75" customHeight="1">
      <c r="A88" s="200"/>
      <c r="B88" s="200" t="s">
        <v>230</v>
      </c>
      <c r="C88" s="200" t="s">
        <v>228</v>
      </c>
      <c r="D88" s="200" t="s">
        <v>229</v>
      </c>
      <c r="E88" s="200"/>
      <c r="F88" s="200" t="s">
        <v>227</v>
      </c>
      <c r="G88" s="254">
        <v>18304461</v>
      </c>
      <c r="H88" s="200"/>
      <c r="I88" s="99">
        <f>+G88-H88</f>
        <v>18304461</v>
      </c>
      <c r="J88" s="254">
        <v>18304461</v>
      </c>
      <c r="K88" s="255">
        <f>+I88-J88</f>
        <v>0</v>
      </c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  <c r="AF88" s="133"/>
      <c r="AG88" s="133"/>
      <c r="AH88" s="133"/>
      <c r="AI88" s="133"/>
      <c r="AJ88" s="133"/>
      <c r="AK88" s="133"/>
      <c r="AL88" s="133"/>
      <c r="AM88" s="133"/>
      <c r="AN88" s="133"/>
      <c r="AO88" s="133"/>
      <c r="AP88" s="133"/>
      <c r="AQ88" s="133"/>
      <c r="AR88" s="133"/>
      <c r="AS88" s="133"/>
      <c r="AT88" s="133"/>
      <c r="AU88" s="133"/>
      <c r="AV88" s="133"/>
      <c r="AW88" s="133"/>
      <c r="AX88" s="133"/>
      <c r="AY88" s="133"/>
      <c r="AZ88" s="133"/>
      <c r="BA88" s="133"/>
      <c r="BB88" s="133"/>
      <c r="BC88" s="133"/>
      <c r="BD88" s="133"/>
      <c r="BE88" s="133"/>
      <c r="BF88" s="133"/>
      <c r="BG88" s="133"/>
      <c r="BH88" s="133"/>
      <c r="BI88" s="133"/>
      <c r="BJ88" s="133"/>
      <c r="BK88" s="133"/>
      <c r="BL88" s="133"/>
      <c r="BM88" s="133"/>
      <c r="BN88" s="133"/>
      <c r="BO88" s="133"/>
      <c r="BP88" s="133"/>
      <c r="BQ88" s="133"/>
      <c r="BR88" s="133"/>
      <c r="BS88" s="133"/>
      <c r="BT88" s="133"/>
      <c r="BU88" s="133"/>
      <c r="BV88" s="133"/>
      <c r="BW88" s="133"/>
      <c r="BX88" s="133"/>
      <c r="BY88" s="133"/>
      <c r="BZ88" s="133"/>
      <c r="CA88" s="133"/>
      <c r="CB88" s="133"/>
      <c r="CC88" s="133"/>
      <c r="CD88" s="133"/>
      <c r="CE88" s="133"/>
      <c r="CF88" s="133"/>
      <c r="CG88" s="133"/>
      <c r="CH88" s="133"/>
      <c r="CI88" s="133"/>
      <c r="CJ88" s="133"/>
      <c r="CK88" s="133"/>
      <c r="CL88" s="133"/>
      <c r="CM88" s="133"/>
      <c r="CN88" s="133"/>
      <c r="CO88" s="133"/>
      <c r="CP88" s="133"/>
      <c r="CQ88" s="133"/>
      <c r="CR88" s="133"/>
      <c r="CS88" s="133"/>
      <c r="CT88" s="133"/>
      <c r="CU88" s="133"/>
      <c r="CV88" s="133"/>
      <c r="CW88" s="133"/>
      <c r="CX88" s="133"/>
      <c r="CY88" s="133"/>
      <c r="CZ88" s="133"/>
      <c r="DA88" s="133"/>
      <c r="DB88" s="133"/>
      <c r="DC88" s="133"/>
      <c r="DD88" s="133"/>
      <c r="DE88" s="133"/>
      <c r="DF88" s="133"/>
      <c r="DG88" s="133"/>
      <c r="DH88" s="133"/>
      <c r="DI88" s="133"/>
      <c r="DJ88" s="133"/>
      <c r="DK88" s="133"/>
      <c r="DL88" s="133"/>
      <c r="DM88" s="133"/>
      <c r="DN88" s="133"/>
      <c r="DO88" s="133"/>
      <c r="DP88" s="133"/>
      <c r="DQ88" s="133"/>
      <c r="DR88" s="133"/>
      <c r="DS88" s="133"/>
      <c r="DT88" s="133"/>
      <c r="DU88" s="133"/>
      <c r="DV88" s="133"/>
      <c r="DW88" s="133"/>
      <c r="DX88" s="133"/>
      <c r="DY88" s="133"/>
      <c r="DZ88" s="133"/>
      <c r="EA88" s="133"/>
      <c r="EB88" s="133"/>
      <c r="EC88" s="133"/>
      <c r="ED88" s="133"/>
      <c r="EE88" s="133"/>
      <c r="EF88" s="133"/>
      <c r="EG88" s="133"/>
      <c r="EH88" s="133"/>
      <c r="EI88" s="133"/>
      <c r="EJ88" s="133"/>
      <c r="EK88" s="133"/>
      <c r="EL88" s="133"/>
      <c r="EM88" s="133"/>
      <c r="EN88" s="133"/>
      <c r="EO88" s="133"/>
      <c r="EP88" s="133"/>
      <c r="EQ88" s="133"/>
      <c r="ER88" s="133"/>
      <c r="ES88" s="133"/>
      <c r="ET88" s="133"/>
      <c r="EU88" s="133"/>
      <c r="EV88" s="133"/>
      <c r="EW88" s="133"/>
      <c r="EX88" s="133"/>
      <c r="EY88" s="133"/>
      <c r="EZ88" s="133"/>
      <c r="FA88" s="133"/>
      <c r="FB88" s="133"/>
      <c r="FC88" s="133"/>
      <c r="FD88" s="133"/>
      <c r="FE88" s="133"/>
      <c r="FF88" s="133"/>
      <c r="FG88" s="133"/>
      <c r="FH88" s="133"/>
      <c r="FI88" s="133"/>
      <c r="FJ88" s="133"/>
      <c r="FK88" s="133"/>
      <c r="FL88" s="133"/>
      <c r="FM88" s="133"/>
      <c r="FN88" s="133"/>
      <c r="FO88" s="133"/>
      <c r="FP88" s="133"/>
      <c r="FQ88" s="133"/>
      <c r="FR88" s="133"/>
      <c r="FS88" s="133"/>
      <c r="FT88" s="133"/>
      <c r="FU88" s="133"/>
      <c r="FV88" s="133"/>
      <c r="FW88" s="133"/>
      <c r="FX88" s="133"/>
      <c r="FY88" s="133"/>
      <c r="FZ88" s="133"/>
      <c r="GA88" s="133"/>
      <c r="GB88" s="133"/>
      <c r="GC88" s="133"/>
      <c r="GD88" s="133"/>
      <c r="GE88" s="133"/>
      <c r="GF88" s="133"/>
      <c r="GG88" s="133"/>
      <c r="GH88" s="133"/>
      <c r="GI88" s="133"/>
      <c r="GJ88" s="133"/>
      <c r="GK88" s="133"/>
      <c r="GL88" s="133"/>
      <c r="GM88" s="133"/>
      <c r="GN88" s="133"/>
      <c r="GO88" s="133"/>
      <c r="GP88" s="133"/>
      <c r="GQ88" s="133"/>
      <c r="GR88" s="133"/>
      <c r="GS88" s="133"/>
      <c r="GT88" s="133"/>
      <c r="GU88" s="133"/>
      <c r="GV88" s="133"/>
      <c r="GW88" s="133"/>
      <c r="GX88" s="133"/>
      <c r="GY88" s="133"/>
      <c r="GZ88" s="133"/>
      <c r="HA88" s="133"/>
      <c r="HB88" s="133"/>
      <c r="HC88" s="133"/>
      <c r="HD88" s="133"/>
      <c r="HE88" s="133"/>
      <c r="HF88" s="133"/>
      <c r="HG88" s="133"/>
      <c r="HH88" s="133"/>
      <c r="HI88" s="133"/>
      <c r="HJ88" s="133"/>
      <c r="HK88" s="133"/>
      <c r="HL88" s="133"/>
      <c r="HM88" s="133"/>
      <c r="HN88" s="133"/>
      <c r="HO88" s="133"/>
      <c r="HP88" s="133"/>
      <c r="HQ88" s="133"/>
      <c r="HR88" s="133"/>
      <c r="HS88" s="133"/>
      <c r="HT88" s="133"/>
      <c r="HU88" s="133"/>
      <c r="HV88" s="133"/>
      <c r="HW88" s="133"/>
      <c r="HX88" s="133"/>
      <c r="HY88" s="133"/>
      <c r="HZ88" s="133"/>
      <c r="IA88" s="133"/>
      <c r="IB88" s="133"/>
      <c r="IC88" s="133"/>
      <c r="ID88" s="133"/>
      <c r="IE88" s="133"/>
      <c r="IF88" s="133"/>
      <c r="IG88" s="133"/>
      <c r="IH88" s="133"/>
      <c r="II88" s="133"/>
      <c r="IJ88" s="133"/>
      <c r="IK88" s="133"/>
      <c r="IL88" s="133"/>
      <c r="IM88" s="133"/>
      <c r="IN88" s="133"/>
      <c r="IO88" s="133"/>
      <c r="IP88" s="133"/>
      <c r="IQ88" s="133"/>
      <c r="IR88" s="133"/>
      <c r="IS88" s="133"/>
      <c r="IT88" s="133"/>
      <c r="IU88" s="133"/>
      <c r="IV88" s="133"/>
    </row>
    <row r="89" spans="1:256" s="220" customFormat="1" ht="24.75" customHeight="1">
      <c r="A89" s="107"/>
      <c r="B89" s="223"/>
      <c r="C89" s="223"/>
      <c r="D89" s="223"/>
      <c r="E89" s="223"/>
      <c r="F89" s="223"/>
      <c r="G89" s="252">
        <f>SUM(G88)</f>
        <v>18304461</v>
      </c>
      <c r="H89" s="223"/>
      <c r="I89" s="252">
        <f>SUM(I88)</f>
        <v>18304461</v>
      </c>
      <c r="J89" s="252">
        <f>SUM(J88)</f>
        <v>18304461</v>
      </c>
      <c r="K89" s="253">
        <f>SUM(K88)</f>
        <v>0</v>
      </c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  <c r="AF89" s="133"/>
      <c r="AG89" s="133"/>
      <c r="AH89" s="133"/>
      <c r="AI89" s="133"/>
      <c r="AJ89" s="133"/>
      <c r="AK89" s="133"/>
      <c r="AL89" s="133"/>
      <c r="AM89" s="133"/>
      <c r="AN89" s="133"/>
      <c r="AO89" s="133"/>
      <c r="AP89" s="133"/>
      <c r="AQ89" s="133"/>
      <c r="AR89" s="133"/>
      <c r="AS89" s="133"/>
      <c r="AT89" s="133"/>
      <c r="AU89" s="133"/>
      <c r="AV89" s="133"/>
      <c r="AW89" s="133"/>
      <c r="AX89" s="133"/>
      <c r="AY89" s="133"/>
      <c r="AZ89" s="133"/>
      <c r="BA89" s="133"/>
      <c r="BB89" s="133"/>
      <c r="BC89" s="133"/>
      <c r="BD89" s="133"/>
      <c r="BE89" s="133"/>
      <c r="BF89" s="133"/>
      <c r="BG89" s="133"/>
      <c r="BH89" s="133"/>
      <c r="BI89" s="133"/>
      <c r="BJ89" s="133"/>
      <c r="BK89" s="133"/>
      <c r="BL89" s="133"/>
      <c r="BM89" s="133"/>
      <c r="BN89" s="133"/>
      <c r="BO89" s="133"/>
      <c r="BP89" s="133"/>
      <c r="BQ89" s="133"/>
      <c r="BR89" s="133"/>
      <c r="BS89" s="133"/>
      <c r="BT89" s="133"/>
      <c r="BU89" s="133"/>
      <c r="BV89" s="133"/>
      <c r="BW89" s="133"/>
      <c r="BX89" s="133"/>
      <c r="BY89" s="133"/>
      <c r="BZ89" s="133"/>
      <c r="CA89" s="133"/>
      <c r="CB89" s="133"/>
      <c r="CC89" s="133"/>
      <c r="CD89" s="133"/>
      <c r="CE89" s="133"/>
      <c r="CF89" s="133"/>
      <c r="CG89" s="133"/>
      <c r="CH89" s="133"/>
      <c r="CI89" s="133"/>
      <c r="CJ89" s="133"/>
      <c r="CK89" s="133"/>
      <c r="CL89" s="133"/>
      <c r="CM89" s="133"/>
      <c r="CN89" s="133"/>
      <c r="CO89" s="133"/>
      <c r="CP89" s="133"/>
      <c r="CQ89" s="133"/>
      <c r="CR89" s="133"/>
      <c r="CS89" s="133"/>
      <c r="CT89" s="133"/>
      <c r="CU89" s="133"/>
      <c r="CV89" s="133"/>
      <c r="CW89" s="133"/>
      <c r="CX89" s="133"/>
      <c r="CY89" s="133"/>
      <c r="CZ89" s="133"/>
      <c r="DA89" s="133"/>
      <c r="DB89" s="133"/>
      <c r="DC89" s="133"/>
      <c r="DD89" s="133"/>
      <c r="DE89" s="133"/>
      <c r="DF89" s="133"/>
      <c r="DG89" s="133"/>
      <c r="DH89" s="133"/>
      <c r="DI89" s="133"/>
      <c r="DJ89" s="133"/>
      <c r="DK89" s="133"/>
      <c r="DL89" s="133"/>
      <c r="DM89" s="133"/>
      <c r="DN89" s="133"/>
      <c r="DO89" s="133"/>
      <c r="DP89" s="133"/>
      <c r="DQ89" s="133"/>
      <c r="DR89" s="133"/>
      <c r="DS89" s="133"/>
      <c r="DT89" s="133"/>
      <c r="DU89" s="133"/>
      <c r="DV89" s="133"/>
      <c r="DW89" s="133"/>
      <c r="DX89" s="133"/>
      <c r="DY89" s="133"/>
      <c r="DZ89" s="133"/>
      <c r="EA89" s="133"/>
      <c r="EB89" s="133"/>
      <c r="EC89" s="133"/>
      <c r="ED89" s="133"/>
      <c r="EE89" s="133"/>
      <c r="EF89" s="133"/>
      <c r="EG89" s="133"/>
      <c r="EH89" s="133"/>
      <c r="EI89" s="133"/>
      <c r="EJ89" s="133"/>
      <c r="EK89" s="133"/>
      <c r="EL89" s="133"/>
      <c r="EM89" s="133"/>
      <c r="EN89" s="133"/>
      <c r="EO89" s="133"/>
      <c r="EP89" s="133"/>
      <c r="EQ89" s="133"/>
      <c r="ER89" s="133"/>
      <c r="ES89" s="133"/>
      <c r="ET89" s="133"/>
      <c r="EU89" s="133"/>
      <c r="EV89" s="133"/>
      <c r="EW89" s="133"/>
      <c r="EX89" s="133"/>
      <c r="EY89" s="133"/>
      <c r="EZ89" s="133"/>
      <c r="FA89" s="133"/>
      <c r="FB89" s="133"/>
      <c r="FC89" s="133"/>
      <c r="FD89" s="133"/>
      <c r="FE89" s="133"/>
      <c r="FF89" s="133"/>
      <c r="FG89" s="133"/>
      <c r="FH89" s="133"/>
      <c r="FI89" s="133"/>
      <c r="FJ89" s="133"/>
      <c r="FK89" s="133"/>
      <c r="FL89" s="133"/>
      <c r="FM89" s="133"/>
      <c r="FN89" s="133"/>
      <c r="FO89" s="133"/>
      <c r="FP89" s="133"/>
      <c r="FQ89" s="133"/>
      <c r="FR89" s="133"/>
      <c r="FS89" s="133"/>
      <c r="FT89" s="133"/>
      <c r="FU89" s="133"/>
      <c r="FV89" s="133"/>
      <c r="FW89" s="133"/>
      <c r="FX89" s="133"/>
      <c r="FY89" s="133"/>
      <c r="FZ89" s="133"/>
      <c r="GA89" s="133"/>
      <c r="GB89" s="133"/>
      <c r="GC89" s="133"/>
      <c r="GD89" s="133"/>
      <c r="GE89" s="133"/>
      <c r="GF89" s="133"/>
      <c r="GG89" s="239"/>
      <c r="GH89" s="239"/>
      <c r="GI89" s="239"/>
      <c r="GJ89" s="239"/>
      <c r="GK89" s="239"/>
      <c r="GL89" s="239"/>
      <c r="GM89" s="239"/>
      <c r="GN89" s="239"/>
      <c r="GO89" s="239"/>
      <c r="GP89" s="239"/>
      <c r="GQ89" s="239"/>
      <c r="GR89" s="239"/>
      <c r="GS89" s="239"/>
      <c r="GT89" s="239"/>
      <c r="GU89" s="239"/>
      <c r="GV89" s="239"/>
      <c r="GW89" s="239"/>
      <c r="GX89" s="239"/>
      <c r="GY89" s="239"/>
      <c r="GZ89" s="239"/>
      <c r="HA89" s="239"/>
      <c r="HB89" s="239"/>
      <c r="HC89" s="239"/>
      <c r="HD89" s="239"/>
      <c r="HE89" s="239"/>
      <c r="HF89" s="239"/>
      <c r="HG89" s="239"/>
      <c r="HH89" s="239"/>
      <c r="HI89" s="239"/>
      <c r="HJ89" s="239"/>
      <c r="HK89" s="239"/>
      <c r="HL89" s="239"/>
      <c r="HM89" s="239"/>
      <c r="HN89" s="239"/>
      <c r="HO89" s="239"/>
      <c r="HP89" s="239"/>
      <c r="HQ89" s="239"/>
      <c r="HR89" s="239"/>
      <c r="HS89" s="239"/>
      <c r="HT89" s="239"/>
      <c r="HU89" s="239"/>
      <c r="HV89" s="239"/>
      <c r="HW89" s="239"/>
      <c r="HX89" s="239"/>
      <c r="HY89" s="239"/>
      <c r="HZ89" s="239"/>
      <c r="IA89" s="239"/>
      <c r="IB89" s="239"/>
      <c r="IC89" s="239"/>
      <c r="ID89" s="239"/>
      <c r="IE89" s="239"/>
      <c r="IF89" s="239"/>
      <c r="IG89" s="239"/>
      <c r="IH89" s="239"/>
      <c r="II89" s="239"/>
      <c r="IJ89" s="239"/>
      <c r="IK89" s="239"/>
      <c r="IL89" s="239"/>
      <c r="IM89" s="239"/>
      <c r="IN89" s="239"/>
      <c r="IO89" s="239"/>
      <c r="IP89" s="239"/>
      <c r="IQ89" s="239"/>
      <c r="IR89" s="239"/>
      <c r="IS89" s="239"/>
      <c r="IT89" s="239"/>
      <c r="IU89" s="239"/>
      <c r="IV89" s="239"/>
    </row>
    <row r="90" spans="1:11" s="220" customFormat="1" ht="24.75" customHeight="1">
      <c r="A90" s="242"/>
      <c r="B90" s="276" t="s">
        <v>78</v>
      </c>
      <c r="C90" s="276"/>
      <c r="D90" s="276"/>
      <c r="E90" s="276"/>
      <c r="F90" s="276"/>
      <c r="G90" s="276"/>
      <c r="H90" s="276"/>
      <c r="I90" s="276"/>
      <c r="J90" s="243"/>
      <c r="K90" s="244"/>
    </row>
    <row r="91" spans="1:11" ht="15" customHeight="1">
      <c r="A91" s="103"/>
      <c r="B91" s="181" t="s">
        <v>184</v>
      </c>
      <c r="C91" s="94" t="s">
        <v>182</v>
      </c>
      <c r="D91" s="181" t="s">
        <v>183</v>
      </c>
      <c r="E91" s="187"/>
      <c r="F91" s="116" t="s">
        <v>181</v>
      </c>
      <c r="G91" s="97">
        <v>90592999</v>
      </c>
      <c r="H91" s="97"/>
      <c r="I91" s="97">
        <f>+G91-H91</f>
        <v>90592999</v>
      </c>
      <c r="J91" s="129">
        <v>32344355</v>
      </c>
      <c r="K91" s="129">
        <f>+I91-J91</f>
        <v>58248644</v>
      </c>
    </row>
    <row r="92" spans="1:11" s="220" customFormat="1" ht="15" customHeight="1">
      <c r="A92" s="245"/>
      <c r="B92" s="246"/>
      <c r="C92" s="247"/>
      <c r="D92" s="246"/>
      <c r="E92" s="248"/>
      <c r="F92" s="249"/>
      <c r="G92" s="250">
        <f>SUM(G91)</f>
        <v>90592999</v>
      </c>
      <c r="H92" s="250"/>
      <c r="I92" s="250">
        <f>+G92-H92</f>
        <v>90592999</v>
      </c>
      <c r="J92" s="251">
        <f>SUM(J91)</f>
        <v>32344355</v>
      </c>
      <c r="K92" s="251">
        <f>+I92-J92</f>
        <v>58248644</v>
      </c>
    </row>
    <row r="93" spans="1:11" ht="24.75" customHeight="1">
      <c r="A93" s="107"/>
      <c r="B93" s="5" t="s">
        <v>77</v>
      </c>
      <c r="C93" s="47"/>
      <c r="D93" s="9"/>
      <c r="E93" s="9"/>
      <c r="F93" s="9"/>
      <c r="G93" s="119"/>
      <c r="H93" s="119"/>
      <c r="I93" s="119"/>
      <c r="J93" s="119"/>
      <c r="K93" s="120"/>
    </row>
    <row r="94" spans="1:11" ht="15" customHeight="1">
      <c r="A94" s="207"/>
      <c r="B94" s="208" t="s">
        <v>211</v>
      </c>
      <c r="C94" s="208" t="s">
        <v>207</v>
      </c>
      <c r="D94" s="208" t="s">
        <v>208</v>
      </c>
      <c r="E94" s="202"/>
      <c r="F94" s="206" t="s">
        <v>47</v>
      </c>
      <c r="G94" s="99">
        <v>8959500</v>
      </c>
      <c r="H94" s="99"/>
      <c r="I94" s="99">
        <f>+G94-H94</f>
        <v>8959500</v>
      </c>
      <c r="J94" s="100"/>
      <c r="K94" s="100">
        <f>+I94-J94</f>
        <v>8959500</v>
      </c>
    </row>
    <row r="95" spans="1:11" ht="15" customHeight="1">
      <c r="A95" s="207"/>
      <c r="B95" s="208" t="s">
        <v>212</v>
      </c>
      <c r="C95" s="208" t="s">
        <v>209</v>
      </c>
      <c r="D95" s="208" t="s">
        <v>210</v>
      </c>
      <c r="E95"/>
      <c r="F95" t="s">
        <v>206</v>
      </c>
      <c r="G95" s="99">
        <v>250000000</v>
      </c>
      <c r="H95" s="99"/>
      <c r="I95" s="99">
        <f>+G95-H95</f>
        <v>250000000</v>
      </c>
      <c r="J95" s="100">
        <v>77903261</v>
      </c>
      <c r="K95" s="100">
        <f>+I95-J95</f>
        <v>172096739</v>
      </c>
    </row>
    <row r="96" spans="1:11" ht="15" customHeight="1" thickBot="1">
      <c r="A96" s="107"/>
      <c r="B96" s="91"/>
      <c r="C96" s="34"/>
      <c r="D96" s="2"/>
      <c r="E96" s="5"/>
      <c r="F96" s="91"/>
      <c r="G96" s="4">
        <f>SUM(G94:G95)</f>
        <v>258959500</v>
      </c>
      <c r="H96" s="4">
        <f>SUM(H93:H94)</f>
        <v>0</v>
      </c>
      <c r="I96" s="4">
        <f>SUM(I94:I95)</f>
        <v>258959500</v>
      </c>
      <c r="J96" s="4">
        <f>SUM(J94:J95)</f>
        <v>77903261</v>
      </c>
      <c r="K96" s="4">
        <f>SUM(K94:K95)</f>
        <v>181056239</v>
      </c>
    </row>
    <row r="97" spans="1:11" ht="15" customHeight="1" thickBot="1">
      <c r="A97" s="123"/>
      <c r="B97" s="124"/>
      <c r="C97" s="55"/>
      <c r="D97" s="269" t="s">
        <v>39</v>
      </c>
      <c r="E97" s="269"/>
      <c r="F97" s="270"/>
      <c r="G97" s="4">
        <f>+G96+G81+G78+G74+G71+G67+G64+G61+G58+G55+G52+G49+G45+G42+G37+G33+G30+G25+G22+G19+G16+G12+G86+G92+G89</f>
        <v>1113081686</v>
      </c>
      <c r="H97" s="4">
        <f>+H96+H81+H78+H74+H71+H67+H64+H61+H58+H55+H52+H49+H45+H42+H37+H33+H30+H25+H22+H19+H16+H12</f>
        <v>0</v>
      </c>
      <c r="I97" s="4">
        <f>+I96+I81+I78+I74+I71+I67+I64+I61+I58+I55+I52+I49+I45+I42+I37+I33+I30+I25+I22+I19+I16+I12+I86+I92+I89</f>
        <v>1113081686</v>
      </c>
      <c r="J97" s="4">
        <f>+J96+J81+J78+J74+J71+J67+J64+J61+J58+J55+J52+J49+J45+J42+J37+J33+J30+J25+J22+J19+J16+J12+J86+J92+J89</f>
        <v>360378170</v>
      </c>
      <c r="K97" s="4">
        <f>+K96+K81+K78+K74+K71+K67+K64+K61+K58+K55+K52+K49+K45+K42+K37+K33+K30+K25+K22+K19+K16+K12+K86+K92+K89</f>
        <v>752703516</v>
      </c>
    </row>
    <row r="98" spans="1:11" ht="15" customHeight="1">
      <c r="A98" s="123"/>
      <c r="B98" s="124"/>
      <c r="C98" s="10"/>
      <c r="D98" s="10"/>
      <c r="E98" s="10"/>
      <c r="F98" s="10"/>
      <c r="G98" s="11"/>
      <c r="H98" s="11"/>
      <c r="I98" s="11"/>
      <c r="J98" s="11"/>
      <c r="K98" s="54"/>
    </row>
    <row r="99" spans="1:12" ht="24.75" customHeight="1">
      <c r="A99" s="125"/>
      <c r="B99" s="124"/>
      <c r="C99" s="10"/>
      <c r="D99" s="10"/>
      <c r="E99" s="126"/>
      <c r="F99" s="124"/>
      <c r="G99" s="11"/>
      <c r="H99" s="11"/>
      <c r="I99" s="11"/>
      <c r="J99" s="11"/>
      <c r="K99" s="54"/>
      <c r="L99" s="83"/>
    </row>
    <row r="100" spans="1:11" ht="15" customHeight="1">
      <c r="A100" s="123"/>
      <c r="B100" s="124"/>
      <c r="C100" s="10"/>
      <c r="D100" s="10"/>
      <c r="E100" s="10"/>
      <c r="F100" s="10"/>
      <c r="G100" s="11"/>
      <c r="H100" s="11"/>
      <c r="I100" s="11"/>
      <c r="J100" s="11"/>
      <c r="K100" s="54"/>
    </row>
    <row r="101" spans="1:11" ht="15" customHeight="1">
      <c r="A101" s="127"/>
      <c r="B101" s="60" t="s">
        <v>42</v>
      </c>
      <c r="C101" s="80"/>
      <c r="D101" s="81"/>
      <c r="E101" s="60"/>
      <c r="F101" s="128"/>
      <c r="G101" s="61"/>
      <c r="H101" s="61"/>
      <c r="I101" s="61"/>
      <c r="J101" s="61"/>
      <c r="K101" s="62"/>
    </row>
    <row r="102" spans="1:11" ht="24.75" customHeight="1">
      <c r="A102" s="80"/>
      <c r="B102" s="264" t="s">
        <v>221</v>
      </c>
      <c r="C102" s="264"/>
      <c r="D102" s="264"/>
      <c r="E102" s="264"/>
      <c r="F102" s="264"/>
      <c r="G102" s="264"/>
      <c r="H102" s="264"/>
      <c r="I102" s="264"/>
      <c r="J102" s="81"/>
      <c r="K102" s="63"/>
    </row>
    <row r="103" spans="1:11" ht="15" customHeight="1">
      <c r="A103" s="103"/>
      <c r="B103" s="181" t="s">
        <v>225</v>
      </c>
      <c r="C103" s="94" t="s">
        <v>223</v>
      </c>
      <c r="D103" s="181" t="s">
        <v>224</v>
      </c>
      <c r="E103" s="187"/>
      <c r="F103" s="116" t="s">
        <v>222</v>
      </c>
      <c r="G103" s="97">
        <v>24000000</v>
      </c>
      <c r="H103" s="97"/>
      <c r="I103" s="97">
        <f>+G103-H103</f>
        <v>24000000</v>
      </c>
      <c r="J103" s="129">
        <v>6161071</v>
      </c>
      <c r="K103" s="129">
        <f>+I103-J103</f>
        <v>17838929</v>
      </c>
    </row>
    <row r="104" spans="1:11" ht="24.75" customHeight="1">
      <c r="A104" s="80"/>
      <c r="B104" s="81"/>
      <c r="C104" s="265" t="s">
        <v>43</v>
      </c>
      <c r="D104" s="266"/>
      <c r="E104" s="267"/>
      <c r="F104" s="266"/>
      <c r="G104" s="64">
        <f>SUM(G103:G103)</f>
        <v>24000000</v>
      </c>
      <c r="H104" s="64">
        <f>SUM(H103:H103)</f>
        <v>0</v>
      </c>
      <c r="I104" s="64">
        <f>SUM(I103:I103)</f>
        <v>24000000</v>
      </c>
      <c r="J104" s="64">
        <f>SUM(J103:J103)</f>
        <v>6161071</v>
      </c>
      <c r="K104" s="195">
        <f>SUM(K103:K103)</f>
        <v>17838929</v>
      </c>
    </row>
    <row r="105" spans="1:11" ht="15" customHeight="1">
      <c r="A105" s="130"/>
      <c r="B105" s="131"/>
      <c r="C105" s="65"/>
      <c r="D105" s="65"/>
      <c r="E105" s="132"/>
      <c r="F105" s="131"/>
      <c r="G105" s="132"/>
      <c r="H105" s="131"/>
      <c r="I105" s="66"/>
      <c r="J105" s="66"/>
      <c r="K105" s="66"/>
    </row>
    <row r="106" spans="1:11" ht="15" customHeight="1">
      <c r="A106" s="133"/>
      <c r="B106" s="124"/>
      <c r="C106" s="10"/>
      <c r="D106" s="10"/>
      <c r="E106" s="126"/>
      <c r="F106" s="124"/>
      <c r="G106" s="126"/>
      <c r="H106" s="124"/>
      <c r="I106" s="11"/>
      <c r="J106" s="11"/>
      <c r="K106" s="11"/>
    </row>
    <row r="107" spans="1:11" ht="15" customHeight="1">
      <c r="A107" s="134"/>
      <c r="B107" s="135"/>
      <c r="C107" s="7"/>
      <c r="D107" s="7"/>
      <c r="E107" s="7"/>
      <c r="F107" s="7"/>
      <c r="G107" s="8"/>
      <c r="H107" s="8"/>
      <c r="I107" s="8"/>
      <c r="J107" s="8"/>
      <c r="K107" s="8"/>
    </row>
    <row r="108" spans="1:11" ht="15" customHeight="1">
      <c r="A108" s="136"/>
      <c r="B108" s="15" t="s">
        <v>54</v>
      </c>
      <c r="C108" s="49"/>
      <c r="D108" s="12"/>
      <c r="E108" s="15"/>
      <c r="F108" s="137"/>
      <c r="G108" s="13"/>
      <c r="H108" s="13"/>
      <c r="I108" s="13"/>
      <c r="J108" s="13"/>
      <c r="K108" s="38"/>
    </row>
    <row r="109" spans="1:11" ht="15" customHeight="1">
      <c r="A109" s="136"/>
      <c r="B109" s="15" t="s">
        <v>51</v>
      </c>
      <c r="C109" s="49"/>
      <c r="D109" s="12"/>
      <c r="E109" s="15"/>
      <c r="F109" s="137"/>
      <c r="G109" s="13"/>
      <c r="H109" s="13"/>
      <c r="I109" s="13"/>
      <c r="J109" s="13"/>
      <c r="K109" s="38"/>
    </row>
    <row r="110" spans="1:11" ht="15" customHeight="1">
      <c r="A110" s="138"/>
      <c r="B110" s="73" t="s">
        <v>98</v>
      </c>
      <c r="C110" s="73" t="s">
        <v>93</v>
      </c>
      <c r="D110" s="78" t="s">
        <v>94</v>
      </c>
      <c r="E110" s="139"/>
      <c r="F110" s="140" t="s">
        <v>97</v>
      </c>
      <c r="G110" s="196">
        <v>235074</v>
      </c>
      <c r="H110" s="196"/>
      <c r="I110" s="97">
        <f>+G110-H110</f>
        <v>235074</v>
      </c>
      <c r="J110" s="74"/>
      <c r="K110" s="141">
        <f>+I110-J110</f>
        <v>235074</v>
      </c>
    </row>
    <row r="111" spans="1:11" ht="15" customHeight="1">
      <c r="A111" s="138"/>
      <c r="B111" s="73" t="s">
        <v>99</v>
      </c>
      <c r="C111" s="73" t="s">
        <v>95</v>
      </c>
      <c r="D111" s="78" t="s">
        <v>96</v>
      </c>
      <c r="E111" s="139"/>
      <c r="F111" s="140" t="s">
        <v>97</v>
      </c>
      <c r="G111" s="196">
        <v>737200</v>
      </c>
      <c r="H111" s="196"/>
      <c r="I111" s="97">
        <f>+G111-H111</f>
        <v>737200</v>
      </c>
      <c r="J111" s="74"/>
      <c r="K111" s="141">
        <f>+I111-J111</f>
        <v>737200</v>
      </c>
    </row>
    <row r="112" spans="1:11" ht="15" customHeight="1">
      <c r="A112" s="142"/>
      <c r="B112" s="75"/>
      <c r="C112" s="76"/>
      <c r="D112" s="76"/>
      <c r="E112" s="75"/>
      <c r="F112" s="143"/>
      <c r="G112" s="14">
        <f>+G110+G111</f>
        <v>972274</v>
      </c>
      <c r="H112" s="14">
        <f>+H110</f>
        <v>0</v>
      </c>
      <c r="I112" s="14">
        <f>+I110+I111</f>
        <v>972274</v>
      </c>
      <c r="J112" s="14">
        <f>+J110</f>
        <v>0</v>
      </c>
      <c r="K112" s="14">
        <f>+K110+K111</f>
        <v>972274</v>
      </c>
    </row>
    <row r="113" spans="1:11" ht="15" customHeight="1">
      <c r="A113" s="136"/>
      <c r="B113" s="15" t="s">
        <v>9</v>
      </c>
      <c r="C113" s="50"/>
      <c r="D113" s="15"/>
      <c r="E113" s="15"/>
      <c r="F113" s="15"/>
      <c r="G113" s="144"/>
      <c r="H113" s="144"/>
      <c r="I113" s="144"/>
      <c r="J113" s="144"/>
      <c r="K113" s="145"/>
    </row>
    <row r="114" spans="1:11" ht="15" customHeight="1">
      <c r="A114" s="103"/>
      <c r="B114" s="181" t="s">
        <v>100</v>
      </c>
      <c r="C114" s="105" t="s">
        <v>89</v>
      </c>
      <c r="D114" s="105" t="s">
        <v>90</v>
      </c>
      <c r="E114" s="95"/>
      <c r="F114" s="146" t="s">
        <v>87</v>
      </c>
      <c r="G114" s="147">
        <v>63903000</v>
      </c>
      <c r="H114" s="148"/>
      <c r="I114" s="97">
        <f>+G114-H114</f>
        <v>63903000</v>
      </c>
      <c r="J114" s="129">
        <v>18966201</v>
      </c>
      <c r="K114" s="98">
        <f>+I114-J114</f>
        <v>44936799</v>
      </c>
    </row>
    <row r="115" spans="1:11" ht="15" customHeight="1">
      <c r="A115" s="92"/>
      <c r="B115" s="181" t="s">
        <v>101</v>
      </c>
      <c r="C115" s="94" t="s">
        <v>91</v>
      </c>
      <c r="D115" s="94" t="s">
        <v>92</v>
      </c>
      <c r="E115" s="149"/>
      <c r="F115" s="116" t="s">
        <v>88</v>
      </c>
      <c r="G115" s="150">
        <v>90000000</v>
      </c>
      <c r="H115" s="151"/>
      <c r="I115" s="99">
        <f>+G115-H115</f>
        <v>90000000</v>
      </c>
      <c r="J115" s="152">
        <v>4781000</v>
      </c>
      <c r="K115" s="153">
        <f>+I115-J115</f>
        <v>85219000</v>
      </c>
    </row>
    <row r="116" spans="1:11" ht="24.75" customHeight="1">
      <c r="A116" s="136"/>
      <c r="B116" s="137"/>
      <c r="C116" s="49"/>
      <c r="D116" s="12"/>
      <c r="E116" s="15"/>
      <c r="F116" s="137"/>
      <c r="G116" s="14">
        <f>SUM(G114:G115)</f>
        <v>153903000</v>
      </c>
      <c r="H116" s="14">
        <f>SUM(H114:H115)</f>
        <v>0</v>
      </c>
      <c r="I116" s="14">
        <f>SUM(I114:I115)</f>
        <v>153903000</v>
      </c>
      <c r="J116" s="14">
        <f>SUM(J114:J115)</f>
        <v>23747201</v>
      </c>
      <c r="K116" s="14">
        <f>SUM(K114:K115)</f>
        <v>130155799</v>
      </c>
    </row>
    <row r="117" spans="1:11" s="189" customFormat="1" ht="24.75" customHeight="1" hidden="1">
      <c r="A117" s="154"/>
      <c r="B117" s="15" t="s">
        <v>36</v>
      </c>
      <c r="C117" s="72"/>
      <c r="D117" s="71"/>
      <c r="E117" s="182"/>
      <c r="F117" s="182"/>
      <c r="G117" s="155"/>
      <c r="H117" s="155"/>
      <c r="I117" s="155"/>
      <c r="J117" s="155"/>
      <c r="K117" s="156"/>
    </row>
    <row r="118" spans="1:11" ht="15" customHeight="1" hidden="1">
      <c r="A118" s="92"/>
      <c r="B118" s="181"/>
      <c r="C118" s="105"/>
      <c r="D118" s="181"/>
      <c r="E118" s="183"/>
      <c r="F118" s="183"/>
      <c r="G118" s="97"/>
      <c r="H118" s="99"/>
      <c r="I118" s="99">
        <f>+G118-H118</f>
        <v>0</v>
      </c>
      <c r="J118" s="99"/>
      <c r="K118" s="100">
        <f>+I118-J118</f>
        <v>0</v>
      </c>
    </row>
    <row r="119" spans="1:11" ht="15" customHeight="1" hidden="1">
      <c r="A119" s="92"/>
      <c r="B119" s="96"/>
      <c r="C119" s="105"/>
      <c r="D119" s="105"/>
      <c r="E119" s="157"/>
      <c r="F119" s="96"/>
      <c r="G119" s="99"/>
      <c r="H119" s="99"/>
      <c r="I119" s="99">
        <f>+G119-H119</f>
        <v>0</v>
      </c>
      <c r="J119" s="99"/>
      <c r="K119" s="100">
        <f>+I119-J119</f>
        <v>0</v>
      </c>
    </row>
    <row r="120" spans="1:11" ht="24.75" customHeight="1" hidden="1">
      <c r="A120" s="142"/>
      <c r="B120" s="137"/>
      <c r="C120" s="49"/>
      <c r="D120" s="12"/>
      <c r="E120" s="15"/>
      <c r="F120" s="137"/>
      <c r="G120" s="14">
        <f>SUM(G118:G119)</f>
        <v>0</v>
      </c>
      <c r="H120" s="14">
        <f>SUM(H118:H119)</f>
        <v>0</v>
      </c>
      <c r="I120" s="14">
        <f>SUM(I118:I119)</f>
        <v>0</v>
      </c>
      <c r="J120" s="14">
        <f>SUM(J118:J119)</f>
        <v>0</v>
      </c>
      <c r="K120" s="14">
        <f>SUM(K118:K119)</f>
        <v>0</v>
      </c>
    </row>
    <row r="121" spans="1:11" s="189" customFormat="1" ht="24.75" customHeight="1">
      <c r="A121" s="154"/>
      <c r="B121" s="15" t="s">
        <v>84</v>
      </c>
      <c r="C121" s="72"/>
      <c r="D121" s="71"/>
      <c r="E121" s="182"/>
      <c r="F121" s="182"/>
      <c r="G121" s="155"/>
      <c r="H121" s="155"/>
      <c r="I121" s="155"/>
      <c r="J121" s="155"/>
      <c r="K121" s="156"/>
    </row>
    <row r="122" spans="1:11" ht="15" customHeight="1">
      <c r="A122" s="210"/>
      <c r="B122" s="211" t="s">
        <v>107</v>
      </c>
      <c r="C122" s="211" t="s">
        <v>104</v>
      </c>
      <c r="D122" s="211" t="s">
        <v>105</v>
      </c>
      <c r="E122" s="212"/>
      <c r="F122" s="206" t="s">
        <v>102</v>
      </c>
      <c r="G122" s="97">
        <v>3712800</v>
      </c>
      <c r="H122" s="99"/>
      <c r="I122" s="99">
        <f>+G122-H122</f>
        <v>3712800</v>
      </c>
      <c r="J122" s="99"/>
      <c r="K122" s="100">
        <f>+I122-J122</f>
        <v>3712800</v>
      </c>
    </row>
    <row r="123" spans="1:11" ht="15" customHeight="1">
      <c r="A123" s="210"/>
      <c r="B123" s="211" t="s">
        <v>108</v>
      </c>
      <c r="C123" s="211" t="s">
        <v>104</v>
      </c>
      <c r="D123" s="211" t="s">
        <v>106</v>
      </c>
      <c r="E123" s="212"/>
      <c r="F123" s="206" t="s">
        <v>103</v>
      </c>
      <c r="G123" s="99">
        <v>909739</v>
      </c>
      <c r="H123" s="99"/>
      <c r="I123" s="99">
        <f>+G123-H123</f>
        <v>909739</v>
      </c>
      <c r="J123" s="99"/>
      <c r="K123" s="100">
        <f>+I123-J123</f>
        <v>909739</v>
      </c>
    </row>
    <row r="124" spans="1:11" ht="24.75" customHeight="1">
      <c r="A124" s="142"/>
      <c r="B124" s="137"/>
      <c r="C124" s="49"/>
      <c r="D124" s="12"/>
      <c r="E124" s="15"/>
      <c r="F124" s="137"/>
      <c r="G124" s="14">
        <f>SUM(G122:G123)</f>
        <v>4622539</v>
      </c>
      <c r="H124" s="14">
        <f>SUM(H122:H123)</f>
        <v>0</v>
      </c>
      <c r="I124" s="14">
        <f>SUM(I122:I123)</f>
        <v>4622539</v>
      </c>
      <c r="J124" s="14">
        <f>SUM(J122:J123)</f>
        <v>0</v>
      </c>
      <c r="K124" s="14">
        <f>SUM(K122:K123)</f>
        <v>4622539</v>
      </c>
    </row>
    <row r="125" spans="1:11" ht="19.5" customHeight="1">
      <c r="A125" s="158"/>
      <c r="B125" s="124"/>
      <c r="C125" s="48"/>
      <c r="D125" s="10"/>
      <c r="E125" s="126"/>
      <c r="F125" s="124"/>
      <c r="G125" s="11"/>
      <c r="H125" s="11"/>
      <c r="I125" s="11"/>
      <c r="J125" s="11"/>
      <c r="K125" s="54"/>
    </row>
    <row r="126" spans="1:11" ht="25.5" customHeight="1">
      <c r="A126" s="159"/>
      <c r="B126" s="180"/>
      <c r="C126" s="261" t="s">
        <v>38</v>
      </c>
      <c r="D126" s="262"/>
      <c r="E126" s="262"/>
      <c r="F126" s="263"/>
      <c r="G126" s="82">
        <f>+G120+G116+G112+G124</f>
        <v>159497813</v>
      </c>
      <c r="H126" s="82">
        <f>+H120+H116+H112+H124</f>
        <v>0</v>
      </c>
      <c r="I126" s="82">
        <f>+I120+I116+I112+I124</f>
        <v>159497813</v>
      </c>
      <c r="J126" s="82">
        <f>+J120+J116+J112+J124</f>
        <v>23747201</v>
      </c>
      <c r="K126" s="82">
        <f>+K120+K116+K112+K124</f>
        <v>135750612</v>
      </c>
    </row>
    <row r="127" spans="1:11" ht="17.25" customHeight="1">
      <c r="A127" s="133"/>
      <c r="B127" s="124"/>
      <c r="C127" s="10"/>
      <c r="D127" s="10"/>
      <c r="E127" s="126"/>
      <c r="F127" s="124"/>
      <c r="G127" s="126"/>
      <c r="H127" s="124"/>
      <c r="I127" s="11"/>
      <c r="J127" s="11"/>
      <c r="K127" s="11"/>
    </row>
    <row r="128" spans="1:11" ht="17.25" customHeight="1">
      <c r="A128" s="133"/>
      <c r="B128" s="124"/>
      <c r="C128" s="10"/>
      <c r="D128" s="10"/>
      <c r="E128" s="126"/>
      <c r="F128" s="124"/>
      <c r="G128" s="126"/>
      <c r="H128" s="124"/>
      <c r="I128" s="11"/>
      <c r="J128" s="11"/>
      <c r="K128" s="11"/>
    </row>
    <row r="129" spans="1:11" ht="17.25" customHeight="1">
      <c r="A129" s="133"/>
      <c r="B129" s="124"/>
      <c r="C129" s="10"/>
      <c r="D129" s="10"/>
      <c r="E129" s="126"/>
      <c r="F129" s="124"/>
      <c r="G129" s="126"/>
      <c r="H129" s="124"/>
      <c r="I129" s="11"/>
      <c r="J129" s="11"/>
      <c r="K129" s="11"/>
    </row>
    <row r="130" spans="1:11" ht="24.75" customHeight="1">
      <c r="A130" s="161"/>
      <c r="B130" s="36" t="s">
        <v>55</v>
      </c>
      <c r="C130" s="51"/>
      <c r="D130" s="16"/>
      <c r="E130" s="17"/>
      <c r="F130" s="162"/>
      <c r="G130" s="163"/>
      <c r="H130" s="163"/>
      <c r="I130" s="163"/>
      <c r="J130" s="163"/>
      <c r="K130" s="164"/>
    </row>
    <row r="131" spans="1:11" ht="24.75" customHeight="1">
      <c r="A131" s="161"/>
      <c r="B131" s="37" t="s">
        <v>79</v>
      </c>
      <c r="C131" s="52"/>
      <c r="D131" s="17"/>
      <c r="E131" s="184"/>
      <c r="F131" s="17"/>
      <c r="G131" s="165"/>
      <c r="H131" s="165"/>
      <c r="I131" s="165"/>
      <c r="J131" s="165"/>
      <c r="K131" s="166"/>
    </row>
    <row r="132" spans="1:11" ht="15" customHeight="1">
      <c r="A132" s="92"/>
      <c r="B132" s="181" t="s">
        <v>145</v>
      </c>
      <c r="C132" s="94" t="s">
        <v>143</v>
      </c>
      <c r="D132" s="181" t="s">
        <v>144</v>
      </c>
      <c r="E132" s="146"/>
      <c r="F132" s="96" t="s">
        <v>142</v>
      </c>
      <c r="G132" s="99">
        <v>150000000</v>
      </c>
      <c r="H132" s="99"/>
      <c r="I132" s="99">
        <f>+G132-H132</f>
        <v>150000000</v>
      </c>
      <c r="J132" s="99"/>
      <c r="K132" s="153">
        <f>+I132-J132</f>
        <v>150000000</v>
      </c>
    </row>
    <row r="133" spans="1:11" ht="24.75" customHeight="1">
      <c r="A133" s="161"/>
      <c r="B133" s="167"/>
      <c r="C133" s="53"/>
      <c r="D133" s="18"/>
      <c r="E133" s="257"/>
      <c r="F133" s="258"/>
      <c r="G133" s="19">
        <f>SUM(G132:G132)</f>
        <v>150000000</v>
      </c>
      <c r="H133" s="19">
        <f>SUM(H132:H132)</f>
        <v>0</v>
      </c>
      <c r="I133" s="19">
        <f>SUM(I132:I132)</f>
        <v>150000000</v>
      </c>
      <c r="J133" s="19">
        <f>SUM(J132:J132)</f>
        <v>0</v>
      </c>
      <c r="K133" s="19">
        <f>SUM(K132:K132)</f>
        <v>150000000</v>
      </c>
    </row>
    <row r="134" spans="1:11" ht="24.75" customHeight="1">
      <c r="A134" s="161"/>
      <c r="B134" s="37" t="s">
        <v>83</v>
      </c>
      <c r="C134" s="52"/>
      <c r="D134" s="17"/>
      <c r="E134" s="184"/>
      <c r="F134" s="17"/>
      <c r="G134" s="165"/>
      <c r="H134" s="165"/>
      <c r="I134" s="165"/>
      <c r="J134" s="165"/>
      <c r="K134" s="166"/>
    </row>
    <row r="135" spans="1:11" ht="15" customHeight="1">
      <c r="A135" s="207"/>
      <c r="B135" s="208" t="s">
        <v>141</v>
      </c>
      <c r="C135" s="208" t="s">
        <v>139</v>
      </c>
      <c r="D135" s="208" t="s">
        <v>140</v>
      </c>
      <c r="E135" s="202"/>
      <c r="F135" s="221" t="s">
        <v>35</v>
      </c>
      <c r="G135" s="99">
        <v>94366597</v>
      </c>
      <c r="H135" s="99"/>
      <c r="I135" s="99">
        <f>+G135-H135</f>
        <v>94366597</v>
      </c>
      <c r="J135" s="99"/>
      <c r="K135" s="153">
        <f>+I135-J135</f>
        <v>94366597</v>
      </c>
    </row>
    <row r="136" spans="1:11" ht="24.75" customHeight="1">
      <c r="A136" s="161"/>
      <c r="B136" s="167"/>
      <c r="C136" s="53"/>
      <c r="D136" s="199"/>
      <c r="E136" s="257"/>
      <c r="F136" s="258"/>
      <c r="G136" s="19">
        <f>SUM(G135:G135)</f>
        <v>94366597</v>
      </c>
      <c r="H136" s="19">
        <f>SUM(H135:H135)</f>
        <v>0</v>
      </c>
      <c r="I136" s="19">
        <f>SUM(I135:I135)</f>
        <v>94366597</v>
      </c>
      <c r="J136" s="19">
        <f>SUM(J135:J135)</f>
        <v>0</v>
      </c>
      <c r="K136" s="19">
        <f>SUM(K135:K135)</f>
        <v>94366597</v>
      </c>
    </row>
    <row r="137" spans="1:11" ht="24.75" customHeight="1">
      <c r="A137" s="161"/>
      <c r="B137" s="167" t="s">
        <v>80</v>
      </c>
      <c r="C137" s="53"/>
      <c r="D137" s="198"/>
      <c r="E137" s="37"/>
      <c r="F137" s="218"/>
      <c r="G137" s="19"/>
      <c r="H137" s="19"/>
      <c r="I137" s="19"/>
      <c r="J137" s="19"/>
      <c r="K137" s="19"/>
    </row>
    <row r="138" spans="1:11" ht="15" customHeight="1">
      <c r="A138" s="92"/>
      <c r="B138" s="193" t="s">
        <v>171</v>
      </c>
      <c r="C138" s="105" t="s">
        <v>167</v>
      </c>
      <c r="D138" s="105" t="s">
        <v>168</v>
      </c>
      <c r="E138" s="96"/>
      <c r="F138" s="96" t="s">
        <v>166</v>
      </c>
      <c r="G138" s="99">
        <v>301722824</v>
      </c>
      <c r="H138" s="197"/>
      <c r="I138" s="99">
        <f>+G138-H138</f>
        <v>301722824</v>
      </c>
      <c r="J138" s="99">
        <v>136478176</v>
      </c>
      <c r="K138" s="100">
        <f>+I138-J138</f>
        <v>165244648</v>
      </c>
    </row>
    <row r="139" spans="1:11" ht="15" customHeight="1">
      <c r="A139" s="123"/>
      <c r="B139" s="193" t="s">
        <v>171</v>
      </c>
      <c r="C139" s="181" t="s">
        <v>169</v>
      </c>
      <c r="D139" s="193" t="s">
        <v>170</v>
      </c>
      <c r="E139" s="104"/>
      <c r="F139" s="104" t="s">
        <v>166</v>
      </c>
      <c r="G139" s="99">
        <v>55000027</v>
      </c>
      <c r="H139" s="197"/>
      <c r="I139" s="99">
        <f>+G139-H139</f>
        <v>55000027</v>
      </c>
      <c r="J139" s="99"/>
      <c r="K139" s="100">
        <f>+I139-J139</f>
        <v>55000027</v>
      </c>
    </row>
    <row r="140" spans="1:11" ht="24.75" customHeight="1">
      <c r="A140" s="161"/>
      <c r="B140" s="167"/>
      <c r="C140" s="53"/>
      <c r="D140" s="18"/>
      <c r="E140" s="268"/>
      <c r="F140" s="258"/>
      <c r="G140" s="19">
        <f>SUM(G138:G139)</f>
        <v>356722851</v>
      </c>
      <c r="H140" s="19">
        <f>SUM(H138:H138)</f>
        <v>0</v>
      </c>
      <c r="I140" s="19">
        <f>SUM(I138:I139)</f>
        <v>356722851</v>
      </c>
      <c r="J140" s="19">
        <f>SUM(J138:J138)</f>
        <v>136478176</v>
      </c>
      <c r="K140" s="19">
        <f>SUM(K138:K139)</f>
        <v>220244675</v>
      </c>
    </row>
    <row r="141" spans="1:11" ht="24.75" customHeight="1">
      <c r="A141" s="161"/>
      <c r="B141" s="37" t="s">
        <v>81</v>
      </c>
      <c r="C141" s="52"/>
      <c r="D141" s="17"/>
      <c r="E141" s="184"/>
      <c r="F141" s="17"/>
      <c r="G141" s="165"/>
      <c r="H141" s="165"/>
      <c r="I141" s="165"/>
      <c r="J141" s="165"/>
      <c r="K141" s="166"/>
    </row>
    <row r="142" spans="1:11" ht="15" customHeight="1">
      <c r="A142" s="92"/>
      <c r="B142" s="181" t="s">
        <v>196</v>
      </c>
      <c r="C142" s="94" t="s">
        <v>188</v>
      </c>
      <c r="D142" s="181" t="s">
        <v>189</v>
      </c>
      <c r="E142" s="146"/>
      <c r="F142" s="96" t="s">
        <v>44</v>
      </c>
      <c r="G142" s="99">
        <v>34437500</v>
      </c>
      <c r="H142" s="99"/>
      <c r="I142" s="99">
        <f>+G142-H142</f>
        <v>34437500</v>
      </c>
      <c r="J142" s="99">
        <v>4812500</v>
      </c>
      <c r="K142" s="153">
        <f>+I142-J142</f>
        <v>29625000</v>
      </c>
    </row>
    <row r="143" spans="1:11" ht="15" customHeight="1">
      <c r="A143" s="92"/>
      <c r="B143" s="181" t="s">
        <v>197</v>
      </c>
      <c r="C143" s="94" t="s">
        <v>190</v>
      </c>
      <c r="D143" s="181" t="s">
        <v>191</v>
      </c>
      <c r="E143" s="116"/>
      <c r="F143" s="96" t="s">
        <v>185</v>
      </c>
      <c r="G143" s="99">
        <v>48176145</v>
      </c>
      <c r="H143" s="197"/>
      <c r="I143" s="99">
        <f>+G143-H143</f>
        <v>48176145</v>
      </c>
      <c r="J143" s="99"/>
      <c r="K143" s="153">
        <f>+I143-J143</f>
        <v>48176145</v>
      </c>
    </row>
    <row r="144" spans="1:11" ht="15" customHeight="1">
      <c r="A144" s="92"/>
      <c r="B144" s="181" t="s">
        <v>198</v>
      </c>
      <c r="C144" s="94" t="s">
        <v>192</v>
      </c>
      <c r="D144" s="181" t="s">
        <v>193</v>
      </c>
      <c r="E144" s="116"/>
      <c r="F144" s="104" t="s">
        <v>186</v>
      </c>
      <c r="G144" s="99">
        <v>6126577</v>
      </c>
      <c r="H144" s="197"/>
      <c r="I144" s="99">
        <f>+G144-H144</f>
        <v>6126577</v>
      </c>
      <c r="J144" s="99"/>
      <c r="K144" s="153">
        <f>+I144-J144</f>
        <v>6126577</v>
      </c>
    </row>
    <row r="145" spans="1:11" ht="15" customHeight="1">
      <c r="A145" s="92"/>
      <c r="B145" s="181" t="s">
        <v>199</v>
      </c>
      <c r="C145" s="94" t="s">
        <v>194</v>
      </c>
      <c r="D145" s="181" t="s">
        <v>195</v>
      </c>
      <c r="E145" s="185"/>
      <c r="F145" s="93" t="s">
        <v>187</v>
      </c>
      <c r="G145" s="99">
        <v>1209792138</v>
      </c>
      <c r="H145" s="99"/>
      <c r="I145" s="99">
        <f>+G145-H145</f>
        <v>1209792138</v>
      </c>
      <c r="J145" s="99"/>
      <c r="K145" s="153">
        <f>+I145-J145</f>
        <v>1209792138</v>
      </c>
    </row>
    <row r="146" spans="1:11" ht="24.75" customHeight="1">
      <c r="A146" s="161"/>
      <c r="B146" s="167"/>
      <c r="C146" s="53"/>
      <c r="D146" s="198"/>
      <c r="E146" s="257"/>
      <c r="F146" s="258"/>
      <c r="G146" s="19">
        <f>SUM(G142:G145)</f>
        <v>1298532360</v>
      </c>
      <c r="H146" s="19">
        <f>SUM(H142:H145)</f>
        <v>0</v>
      </c>
      <c r="I146" s="19">
        <f>SUM(I142:I145)</f>
        <v>1298532360</v>
      </c>
      <c r="J146" s="19">
        <f>SUM(J142:J145)</f>
        <v>4812500</v>
      </c>
      <c r="K146" s="19">
        <f>SUM(K142:K145)</f>
        <v>1293719860</v>
      </c>
    </row>
    <row r="147" spans="1:11" ht="15" customHeight="1">
      <c r="A147" s="130"/>
      <c r="B147" s="168"/>
      <c r="C147" s="20"/>
      <c r="D147" s="20"/>
      <c r="E147" s="169"/>
      <c r="F147" s="168"/>
      <c r="G147" s="170"/>
      <c r="H147" s="170"/>
      <c r="I147" s="170"/>
      <c r="J147" s="170"/>
      <c r="K147" s="170"/>
    </row>
    <row r="148" spans="1:11" ht="24.75" customHeight="1">
      <c r="A148" s="161"/>
      <c r="B148" s="179"/>
      <c r="C148" s="177"/>
      <c r="D148" s="177"/>
      <c r="E148" s="36" t="s">
        <v>40</v>
      </c>
      <c r="F148" s="186"/>
      <c r="G148" s="178">
        <f>+G146+G140+G133+G136</f>
        <v>1899621808</v>
      </c>
      <c r="H148" s="178">
        <f>+H146+H140+H133+H136</f>
        <v>0</v>
      </c>
      <c r="I148" s="178">
        <f>+I146+I140+I133+I136</f>
        <v>1899621808</v>
      </c>
      <c r="J148" s="178">
        <f>+J146+J140+J133+J136</f>
        <v>141290676</v>
      </c>
      <c r="K148" s="178">
        <f>+K146+K140+K133+K136</f>
        <v>1758331132</v>
      </c>
    </row>
    <row r="149" spans="1:12" ht="24.75" customHeight="1" thickBot="1">
      <c r="A149" s="133"/>
      <c r="B149" s="93"/>
      <c r="C149" s="21"/>
      <c r="D149" s="21"/>
      <c r="E149" s="115"/>
      <c r="F149" s="93"/>
      <c r="G149" s="69"/>
      <c r="H149" s="68"/>
      <c r="I149" s="115"/>
      <c r="J149" s="93"/>
      <c r="K149" s="115"/>
      <c r="L149" s="190"/>
    </row>
    <row r="150" spans="1:14" ht="25.5" customHeight="1" thickBot="1">
      <c r="A150" s="133"/>
      <c r="B150" s="93"/>
      <c r="C150" s="21"/>
      <c r="D150" s="21"/>
      <c r="E150" s="259" t="s">
        <v>41</v>
      </c>
      <c r="F150" s="260"/>
      <c r="G150" s="44">
        <f>+G148+G126+G104+G97</f>
        <v>3196201307</v>
      </c>
      <c r="H150" s="44">
        <f>+H148+H126+H104+H97</f>
        <v>0</v>
      </c>
      <c r="I150" s="44">
        <f>+I148+I126+I104+I97</f>
        <v>3196201307</v>
      </c>
      <c r="J150" s="44">
        <f>+J148+J126+J104+J97</f>
        <v>531577118</v>
      </c>
      <c r="K150" s="44">
        <f>+K148+K126+K104+K97</f>
        <v>2664624189</v>
      </c>
      <c r="N150" s="219"/>
    </row>
    <row r="151" spans="1:11" ht="15" customHeight="1">
      <c r="A151" s="133"/>
      <c r="B151" s="93"/>
      <c r="C151" s="21"/>
      <c r="D151" s="21"/>
      <c r="E151" s="115"/>
      <c r="F151" s="93"/>
      <c r="G151" s="171"/>
      <c r="H151" s="171"/>
      <c r="I151" s="171"/>
      <c r="J151" s="171"/>
      <c r="K151" s="171"/>
    </row>
    <row r="152" spans="1:11" ht="15" customHeight="1">
      <c r="A152" s="133"/>
      <c r="B152" s="93"/>
      <c r="C152" s="21"/>
      <c r="D152" s="21"/>
      <c r="E152" s="115"/>
      <c r="F152" s="93"/>
      <c r="G152" s="171"/>
      <c r="H152" s="171"/>
      <c r="I152" s="171"/>
      <c r="J152" s="171"/>
      <c r="K152" s="171"/>
    </row>
    <row r="153" spans="1:11" ht="15" customHeight="1">
      <c r="A153" s="133"/>
      <c r="B153" s="93"/>
      <c r="C153" s="21"/>
      <c r="D153" s="21"/>
      <c r="E153" s="115"/>
      <c r="F153" s="93"/>
      <c r="G153" s="171"/>
      <c r="H153" s="171"/>
      <c r="I153" s="171"/>
      <c r="J153" s="171"/>
      <c r="K153" s="171"/>
    </row>
    <row r="154" spans="1:11" ht="15" customHeight="1">
      <c r="A154" s="133"/>
      <c r="B154" s="93"/>
      <c r="C154" s="21"/>
      <c r="D154" s="21"/>
      <c r="E154" s="115"/>
      <c r="F154" s="93"/>
      <c r="G154" s="171"/>
      <c r="H154" s="171"/>
      <c r="I154" s="171"/>
      <c r="J154" s="171"/>
      <c r="K154" s="171"/>
    </row>
    <row r="155" spans="2:11" ht="15" customHeight="1">
      <c r="B155" s="93"/>
      <c r="C155" s="21"/>
      <c r="D155" s="21"/>
      <c r="E155" s="115"/>
      <c r="F155" s="93"/>
      <c r="G155" s="172"/>
      <c r="H155" s="172"/>
      <c r="I155" s="172"/>
      <c r="J155" s="172"/>
      <c r="K155" s="172"/>
    </row>
    <row r="156" spans="2:11" ht="24.75" customHeight="1">
      <c r="B156" s="22" t="s">
        <v>49</v>
      </c>
      <c r="C156" s="23" t="s">
        <v>14</v>
      </c>
      <c r="D156" s="173"/>
      <c r="E156" s="79" t="s">
        <v>12</v>
      </c>
      <c r="F156" s="22" t="s">
        <v>13</v>
      </c>
      <c r="G156" s="22" t="s">
        <v>50</v>
      </c>
      <c r="H156" s="22" t="s">
        <v>10</v>
      </c>
      <c r="I156" s="24"/>
      <c r="K156" s="25"/>
    </row>
    <row r="157" spans="2:11" ht="24.75" customHeight="1">
      <c r="B157" s="77" t="s">
        <v>48</v>
      </c>
      <c r="C157" s="26" t="s">
        <v>51</v>
      </c>
      <c r="D157" s="26"/>
      <c r="E157" s="67">
        <f>+I112</f>
        <v>972274</v>
      </c>
      <c r="F157" s="67">
        <f>+J112</f>
        <v>0</v>
      </c>
      <c r="G157" s="58">
        <f aca="true" t="shared" si="0" ref="G157:G170">+F157/E157</f>
        <v>0</v>
      </c>
      <c r="H157" s="67">
        <f>+E157-F157</f>
        <v>972274</v>
      </c>
      <c r="I157" s="24"/>
      <c r="K157" s="25"/>
    </row>
    <row r="158" spans="2:11" ht="24.75" customHeight="1">
      <c r="B158" s="41" t="s">
        <v>23</v>
      </c>
      <c r="C158" s="26" t="s">
        <v>56</v>
      </c>
      <c r="D158" s="174"/>
      <c r="E158" s="67">
        <f>+I12+G89</f>
        <v>49858961</v>
      </c>
      <c r="F158" s="67">
        <f>+J12+J89</f>
        <v>37004461</v>
      </c>
      <c r="G158" s="58">
        <f t="shared" si="0"/>
        <v>0.7421827542695886</v>
      </c>
      <c r="H158" s="67">
        <f aca="true" t="shared" si="1" ref="H158:H170">+E158-F158</f>
        <v>12854500</v>
      </c>
      <c r="I158" s="24"/>
      <c r="K158" s="25"/>
    </row>
    <row r="159" spans="2:11" ht="24.75" customHeight="1">
      <c r="B159" s="40" t="s">
        <v>26</v>
      </c>
      <c r="C159" s="26" t="s">
        <v>3</v>
      </c>
      <c r="D159" s="174"/>
      <c r="E159" s="67">
        <f>+I146+I140+I133</f>
        <v>1805255211</v>
      </c>
      <c r="F159" s="67">
        <f>+J146+J140+J133</f>
        <v>141290676</v>
      </c>
      <c r="G159" s="58">
        <f t="shared" si="0"/>
        <v>0.0782663166620822</v>
      </c>
      <c r="H159" s="67">
        <f t="shared" si="1"/>
        <v>1663964535</v>
      </c>
      <c r="I159" s="27"/>
      <c r="K159" s="28"/>
    </row>
    <row r="160" spans="2:11" ht="24.75" customHeight="1">
      <c r="B160" s="41" t="s">
        <v>34</v>
      </c>
      <c r="C160" s="26" t="s">
        <v>11</v>
      </c>
      <c r="D160" s="174"/>
      <c r="E160" s="67">
        <f>+I16</f>
        <v>19739851</v>
      </c>
      <c r="F160" s="67">
        <f>+J16</f>
        <v>16355458</v>
      </c>
      <c r="G160" s="58">
        <f t="shared" si="0"/>
        <v>0.8285502256324022</v>
      </c>
      <c r="H160" s="67">
        <f t="shared" si="1"/>
        <v>3384393</v>
      </c>
      <c r="I160" s="27"/>
      <c r="J160" s="175"/>
      <c r="K160" s="28"/>
    </row>
    <row r="161" spans="2:11" ht="24.75" customHeight="1">
      <c r="B161" s="41" t="s">
        <v>27</v>
      </c>
      <c r="C161" s="26" t="s">
        <v>7</v>
      </c>
      <c r="D161" s="174"/>
      <c r="E161" s="67">
        <f>+I58+I55+I52+I49+I45+I42+I37+I33+I30+I25+I22+I19</f>
        <v>227514089</v>
      </c>
      <c r="F161" s="67">
        <f>+J58+J55+J52+J49+J45+J42+J37+J33+J30+J25+J22+J19</f>
        <v>52428498</v>
      </c>
      <c r="G161" s="58">
        <f t="shared" si="0"/>
        <v>0.23044066514931302</v>
      </c>
      <c r="H161" s="67">
        <f t="shared" si="1"/>
        <v>175085591</v>
      </c>
      <c r="I161" s="27"/>
      <c r="K161" s="28"/>
    </row>
    <row r="162" spans="2:11" ht="24.75" customHeight="1">
      <c r="B162" s="41" t="s">
        <v>28</v>
      </c>
      <c r="C162" s="26" t="s">
        <v>17</v>
      </c>
      <c r="D162" s="174"/>
      <c r="E162" s="67">
        <f>+I136</f>
        <v>94366597</v>
      </c>
      <c r="F162" s="67">
        <f>+J136</f>
        <v>0</v>
      </c>
      <c r="G162" s="58">
        <f t="shared" si="0"/>
        <v>0</v>
      </c>
      <c r="H162" s="67">
        <f t="shared" si="1"/>
        <v>94366597</v>
      </c>
      <c r="I162" s="27"/>
      <c r="K162" s="28"/>
    </row>
    <row r="163" spans="2:11" ht="24.75" customHeight="1">
      <c r="B163" s="41" t="s">
        <v>29</v>
      </c>
      <c r="C163" s="26" t="s">
        <v>4</v>
      </c>
      <c r="D163" s="174"/>
      <c r="E163" s="67">
        <f>+I64+I61</f>
        <v>72247641</v>
      </c>
      <c r="F163" s="67">
        <f>+J64+J61</f>
        <v>0</v>
      </c>
      <c r="G163" s="58">
        <f t="shared" si="0"/>
        <v>0</v>
      </c>
      <c r="H163" s="67">
        <f t="shared" si="1"/>
        <v>72247641</v>
      </c>
      <c r="I163" s="27"/>
      <c r="K163" s="28"/>
    </row>
    <row r="164" spans="2:11" ht="24.75" customHeight="1">
      <c r="B164" s="41" t="s">
        <v>30</v>
      </c>
      <c r="C164" s="26" t="s">
        <v>5</v>
      </c>
      <c r="D164" s="174"/>
      <c r="E164" s="67">
        <f>+I74</f>
        <v>2596273</v>
      </c>
      <c r="F164" s="67">
        <f>+J74</f>
        <v>0</v>
      </c>
      <c r="G164" s="58">
        <f t="shared" si="0"/>
        <v>0</v>
      </c>
      <c r="H164" s="67">
        <f t="shared" si="1"/>
        <v>2596273</v>
      </c>
      <c r="I164" s="27"/>
      <c r="K164" s="28"/>
    </row>
    <row r="165" spans="2:11" ht="24.75" customHeight="1">
      <c r="B165" s="41" t="s">
        <v>31</v>
      </c>
      <c r="C165" s="26" t="s">
        <v>6</v>
      </c>
      <c r="D165" s="174"/>
      <c r="E165" s="67">
        <f>+I96+I86+I78+I71+I67</f>
        <v>630531872</v>
      </c>
      <c r="F165" s="67">
        <f>+J96+J86+J78+J71+J67</f>
        <v>222245398</v>
      </c>
      <c r="G165" s="58">
        <f t="shared" si="0"/>
        <v>0.35247290084647775</v>
      </c>
      <c r="H165" s="67">
        <f t="shared" si="1"/>
        <v>408286474</v>
      </c>
      <c r="I165" s="27"/>
      <c r="K165" s="28"/>
    </row>
    <row r="166" spans="2:11" ht="24.75" customHeight="1">
      <c r="B166" s="41" t="s">
        <v>32</v>
      </c>
      <c r="C166" s="26" t="s">
        <v>8</v>
      </c>
      <c r="D166" s="174"/>
      <c r="E166" s="67">
        <f>+I81</f>
        <v>20000000</v>
      </c>
      <c r="F166" s="67">
        <f>+J81</f>
        <v>0</v>
      </c>
      <c r="G166" s="58">
        <f t="shared" si="0"/>
        <v>0</v>
      </c>
      <c r="H166" s="67">
        <f t="shared" si="1"/>
        <v>20000000</v>
      </c>
      <c r="I166" s="27"/>
      <c r="K166" s="28"/>
    </row>
    <row r="167" spans="2:11" ht="24.75" customHeight="1">
      <c r="B167" s="41" t="s">
        <v>37</v>
      </c>
      <c r="C167" s="26" t="s">
        <v>36</v>
      </c>
      <c r="D167" s="174"/>
      <c r="E167" s="67">
        <f>+I120</f>
        <v>0</v>
      </c>
      <c r="F167" s="67">
        <f>+J120</f>
        <v>0</v>
      </c>
      <c r="G167" s="58" t="e">
        <f t="shared" si="0"/>
        <v>#DIV/0!</v>
      </c>
      <c r="H167" s="67">
        <f t="shared" si="1"/>
        <v>0</v>
      </c>
      <c r="I167" s="27"/>
      <c r="K167" s="28"/>
    </row>
    <row r="168" spans="2:11" ht="24.75" customHeight="1">
      <c r="B168" s="39" t="s">
        <v>24</v>
      </c>
      <c r="C168" s="26" t="s">
        <v>84</v>
      </c>
      <c r="D168" s="174"/>
      <c r="E168" s="67">
        <f>+I124</f>
        <v>4622539</v>
      </c>
      <c r="F168" s="67">
        <f>+J124</f>
        <v>0</v>
      </c>
      <c r="G168" s="58">
        <f t="shared" si="0"/>
        <v>0</v>
      </c>
      <c r="H168" s="67">
        <f t="shared" si="1"/>
        <v>4622539</v>
      </c>
      <c r="I168" s="27"/>
      <c r="K168" s="28"/>
    </row>
    <row r="169" spans="2:11" ht="24.75" customHeight="1">
      <c r="B169" s="42" t="s">
        <v>33</v>
      </c>
      <c r="C169" s="26" t="s">
        <v>52</v>
      </c>
      <c r="D169" s="174"/>
      <c r="E169" s="67">
        <f>+I104+G92</f>
        <v>114592999</v>
      </c>
      <c r="F169" s="67">
        <f>+J104+J92</f>
        <v>38505426</v>
      </c>
      <c r="G169" s="58">
        <f t="shared" si="0"/>
        <v>0.33601900932883344</v>
      </c>
      <c r="H169" s="67">
        <f t="shared" si="1"/>
        <v>76087573</v>
      </c>
      <c r="I169" s="27"/>
      <c r="K169" s="28"/>
    </row>
    <row r="170" spans="2:11" ht="24.75" customHeight="1">
      <c r="B170" s="39" t="s">
        <v>25</v>
      </c>
      <c r="C170" s="26" t="s">
        <v>9</v>
      </c>
      <c r="D170" s="174"/>
      <c r="E170" s="43">
        <f>+I116</f>
        <v>153903000</v>
      </c>
      <c r="F170" s="43">
        <f>+J116</f>
        <v>23747201</v>
      </c>
      <c r="G170" s="58">
        <f t="shared" si="0"/>
        <v>0.15429979272658753</v>
      </c>
      <c r="H170" s="67">
        <f t="shared" si="1"/>
        <v>130155799</v>
      </c>
      <c r="I170" s="27"/>
      <c r="K170" s="28"/>
    </row>
    <row r="171" spans="2:11" ht="24.75" customHeight="1">
      <c r="B171" s="29"/>
      <c r="C171" s="23"/>
      <c r="D171" s="30" t="s">
        <v>18</v>
      </c>
      <c r="E171" s="29">
        <f>SUM(E157:E170)</f>
        <v>3196201307</v>
      </c>
      <c r="F171" s="29">
        <f>SUM(F157:F170)</f>
        <v>531577118</v>
      </c>
      <c r="G171" s="59">
        <f>+F171/E171</f>
        <v>0.16631528084160188</v>
      </c>
      <c r="H171" s="29">
        <f>SUM(H157:H170)</f>
        <v>2664624189</v>
      </c>
      <c r="I171" s="31"/>
      <c r="K171" s="32"/>
    </row>
    <row r="172" ht="15" customHeight="1">
      <c r="E172" s="176"/>
    </row>
    <row r="173" spans="5:8" ht="15" customHeight="1">
      <c r="E173" s="175">
        <f>+E171-I150</f>
        <v>0</v>
      </c>
      <c r="F173" s="176"/>
      <c r="H173" s="176"/>
    </row>
    <row r="174" spans="5:8" ht="15" customHeight="1">
      <c r="E174" s="176"/>
      <c r="F174" s="176"/>
      <c r="G174" s="176"/>
      <c r="H174" s="176"/>
    </row>
    <row r="175" spans="5:8" ht="15" customHeight="1">
      <c r="E175" s="176"/>
      <c r="F175" s="176"/>
      <c r="G175" s="176"/>
      <c r="H175" s="176"/>
    </row>
    <row r="176" spans="5:8" ht="15" customHeight="1">
      <c r="E176" s="176"/>
      <c r="F176" s="176"/>
      <c r="G176" s="176"/>
      <c r="H176" s="176"/>
    </row>
    <row r="177" spans="5:8" ht="15" customHeight="1">
      <c r="E177" s="176"/>
      <c r="F177" s="176"/>
      <c r="G177" s="176"/>
      <c r="H177" s="176"/>
    </row>
  </sheetData>
  <sheetProtection/>
  <mergeCells count="22">
    <mergeCell ref="A3:A4"/>
    <mergeCell ref="B3:B4"/>
    <mergeCell ref="C3:C4"/>
    <mergeCell ref="D3:D4"/>
    <mergeCell ref="G3:G4"/>
    <mergeCell ref="B82:K82"/>
    <mergeCell ref="J3:J4"/>
    <mergeCell ref="D97:F97"/>
    <mergeCell ref="E133:F133"/>
    <mergeCell ref="H3:H4"/>
    <mergeCell ref="B17:I17"/>
    <mergeCell ref="I3:I4"/>
    <mergeCell ref="K3:K4"/>
    <mergeCell ref="E3:F3"/>
    <mergeCell ref="B90:I90"/>
    <mergeCell ref="E146:F146"/>
    <mergeCell ref="E150:F150"/>
    <mergeCell ref="C126:F126"/>
    <mergeCell ref="B102:I102"/>
    <mergeCell ref="C104:F104"/>
    <mergeCell ref="E140:F140"/>
    <mergeCell ref="E136:F136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scale="60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gobierno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presupuesto</dc:creator>
  <cp:keywords/>
  <dc:description/>
  <cp:lastModifiedBy>Fernando Beltran Alfonso</cp:lastModifiedBy>
  <cp:lastPrinted>2020-10-01T16:45:49Z</cp:lastPrinted>
  <dcterms:created xsi:type="dcterms:W3CDTF">2002-01-22T18:31:49Z</dcterms:created>
  <dcterms:modified xsi:type="dcterms:W3CDTF">2021-04-05T16:54:04Z</dcterms:modified>
  <cp:category/>
  <cp:version/>
  <cp:contentType/>
  <cp:contentStatus/>
</cp:coreProperties>
</file>